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500" windowWidth="23270" windowHeight="12590"/>
  </bookViews>
  <sheets>
    <sheet name="Итого 2025" sheetId="15" r:id="rId1"/>
  </sheets>
  <calcPr calcId="125725"/>
</workbook>
</file>

<file path=xl/calcChain.xml><?xml version="1.0" encoding="utf-8"?>
<calcChain xmlns="http://schemas.openxmlformats.org/spreadsheetml/2006/main">
  <c r="Q8" i="15"/>
  <c r="Q9"/>
  <c r="Q10"/>
  <c r="Q7"/>
  <c r="H81" l="1"/>
  <c r="G81"/>
  <c r="F81"/>
  <c r="E81"/>
  <c r="D81"/>
  <c r="C81"/>
  <c r="B70"/>
  <c r="B71" s="1"/>
  <c r="B72" s="1"/>
  <c r="B73" s="1"/>
  <c r="B74" s="1"/>
  <c r="B75" s="1"/>
  <c r="B76" s="1"/>
  <c r="B77" s="1"/>
  <c r="B78" s="1"/>
  <c r="B79" s="1"/>
  <c r="B80" s="1"/>
  <c r="R60"/>
  <c r="P60"/>
  <c r="O60"/>
  <c r="N60"/>
  <c r="M60"/>
  <c r="L60"/>
  <c r="K60"/>
  <c r="J60"/>
  <c r="I60"/>
  <c r="H60"/>
  <c r="G60"/>
  <c r="F60"/>
  <c r="E60"/>
  <c r="D60"/>
  <c r="C60"/>
  <c r="Q51"/>
  <c r="Q50"/>
  <c r="Q49"/>
  <c r="B49"/>
  <c r="B50" s="1"/>
  <c r="B51" s="1"/>
  <c r="B52" s="1"/>
  <c r="B53" s="1"/>
  <c r="B54" s="1"/>
  <c r="B55" s="1"/>
  <c r="B56" s="1"/>
  <c r="B57" s="1"/>
  <c r="B58" s="1"/>
  <c r="B59" s="1"/>
  <c r="Q48"/>
  <c r="M39"/>
  <c r="L39"/>
  <c r="J39"/>
  <c r="I39"/>
  <c r="G39"/>
  <c r="F39"/>
  <c r="D39"/>
  <c r="C39"/>
  <c r="E39" s="1"/>
  <c r="B28"/>
  <c r="B29" s="1"/>
  <c r="B30" s="1"/>
  <c r="B31" s="1"/>
  <c r="B32" s="1"/>
  <c r="B33" s="1"/>
  <c r="B34" s="1"/>
  <c r="B35" s="1"/>
  <c r="B36" s="1"/>
  <c r="B37" s="1"/>
  <c r="B38" s="1"/>
  <c r="P19"/>
  <c r="O19"/>
  <c r="Q19" s="1"/>
  <c r="M19"/>
  <c r="L19"/>
  <c r="J19"/>
  <c r="G19"/>
  <c r="F19"/>
  <c r="D19"/>
  <c r="C19"/>
  <c r="E19" s="1"/>
  <c r="I19"/>
  <c r="B8"/>
  <c r="B9" s="1"/>
  <c r="B10" s="1"/>
  <c r="B11" s="1"/>
  <c r="B12" s="1"/>
  <c r="B13" s="1"/>
  <c r="B14" s="1"/>
  <c r="B15" s="1"/>
  <c r="B16" s="1"/>
  <c r="B17" s="1"/>
  <c r="B18" s="1"/>
  <c r="H19" l="1"/>
  <c r="K39"/>
  <c r="H39"/>
  <c r="N39"/>
  <c r="N19"/>
  <c r="K19"/>
  <c r="Q60"/>
</calcChain>
</file>

<file path=xl/sharedStrings.xml><?xml version="1.0" encoding="utf-8"?>
<sst xmlns="http://schemas.openxmlformats.org/spreadsheetml/2006/main" count="110" uniqueCount="21">
  <si>
    <t>Расчетный период</t>
  </si>
  <si>
    <t>Уровень напряжения</t>
  </si>
  <si>
    <t>ВН</t>
  </si>
  <si>
    <t>СН2</t>
  </si>
  <si>
    <t>НН</t>
  </si>
  <si>
    <t>кВт*ч</t>
  </si>
  <si>
    <t>руб.</t>
  </si>
  <si>
    <t>цена</t>
  </si>
  <si>
    <t>ООО"Никольская эл.сетевая компания"</t>
  </si>
  <si>
    <t>ЗАО"КСК"</t>
  </si>
  <si>
    <t>ПАО"ФСК ЕЭС"</t>
  </si>
  <si>
    <t>ГН</t>
  </si>
  <si>
    <t>ПАО"Россети Ленэнерго"</t>
  </si>
  <si>
    <t>ООО"Сетевое предприятие "Росэнерго"(потери)</t>
  </si>
  <si>
    <t>ООО"ИЖЭК" (моносеть с 01.09.2024)</t>
  </si>
  <si>
    <t>Объм фактического полезного отпуска электроэнергии (мощности) по уровням напряжения  на территории г. Санкт-Петербург за 2025 год</t>
  </si>
  <si>
    <t>Сетевые потери на территории г. Санкт-Петербург за 2025 год</t>
  </si>
  <si>
    <t>ИТОГО за 2025 г.</t>
  </si>
  <si>
    <t>Объм фактического полезного отпуска электроэнергии (мощности) по уровням напряжения  на территории Ленинградской области за 2025 год</t>
  </si>
  <si>
    <t>Объм фактического полезного отпуска электроэнергии в разрезе территориальных сетевых компаний (прочие потребители)  г.Санкт-Петербург за 2025 год</t>
  </si>
  <si>
    <t>Объм фактического полезного отпуска электроэнергии в разрезе территориальных сетевых компаний  (прочие потребители) Ленинградская область за 2025 год</t>
  </si>
</sst>
</file>

<file path=xl/styles.xml><?xml version="1.0" encoding="utf-8"?>
<styleSheet xmlns="http://schemas.openxmlformats.org/spreadsheetml/2006/main">
  <numFmts count="4">
    <numFmt numFmtId="164" formatCode="[$-419]mmmm\ yyyy;@"/>
    <numFmt numFmtId="165" formatCode="#,##0.0"/>
    <numFmt numFmtId="166" formatCode="#,##0.000000"/>
    <numFmt numFmtId="167" formatCode="0.000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3" fontId="0" fillId="0" borderId="0" xfId="0" applyNumberFormat="1"/>
    <xf numFmtId="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wrapText="1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/>
    <xf numFmtId="3" fontId="0" fillId="0" borderId="0" xfId="0" applyNumberFormat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4" fontId="1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S81"/>
  <sheetViews>
    <sheetView tabSelected="1" zoomScale="70" zoomScaleNormal="70" workbookViewId="0"/>
  </sheetViews>
  <sheetFormatPr defaultColWidth="8.81640625" defaultRowHeight="14.5"/>
  <cols>
    <col min="1" max="1" width="3.81640625" customWidth="1"/>
    <col min="2" max="6" width="17.7265625" customWidth="1"/>
    <col min="7" max="7" width="19.1796875" customWidth="1"/>
    <col min="8" max="9" width="17.7265625" customWidth="1"/>
    <col min="10" max="10" width="18.81640625" customWidth="1"/>
    <col min="11" max="14" width="17.7265625" customWidth="1"/>
    <col min="15" max="15" width="20.81640625" customWidth="1"/>
    <col min="16" max="16" width="20.453125" customWidth="1"/>
    <col min="17" max="17" width="21.7265625" customWidth="1"/>
    <col min="18" max="18" width="20.453125" customWidth="1"/>
    <col min="19" max="19" width="9.453125" bestFit="1" customWidth="1"/>
  </cols>
  <sheetData>
    <row r="2" spans="1:18" ht="15.5">
      <c r="B2" s="54" t="s">
        <v>15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 t="s">
        <v>16</v>
      </c>
      <c r="P2" s="54"/>
      <c r="Q2" s="54"/>
      <c r="R2" s="45"/>
    </row>
    <row r="3" spans="1:18" ht="15.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45"/>
      <c r="P3" s="45"/>
      <c r="Q3" s="45"/>
      <c r="R3" s="45"/>
    </row>
    <row r="4" spans="1:18">
      <c r="B4" s="55" t="s">
        <v>0</v>
      </c>
      <c r="C4" s="56" t="s">
        <v>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8" t="s">
        <v>1</v>
      </c>
      <c r="P4" s="59"/>
      <c r="Q4" s="60"/>
      <c r="R4" s="47"/>
    </row>
    <row r="5" spans="1:18">
      <c r="B5" s="55"/>
      <c r="C5" s="55" t="s">
        <v>11</v>
      </c>
      <c r="D5" s="55"/>
      <c r="E5" s="55"/>
      <c r="F5" s="57" t="s">
        <v>2</v>
      </c>
      <c r="G5" s="57"/>
      <c r="H5" s="57"/>
      <c r="I5" s="57" t="s">
        <v>3</v>
      </c>
      <c r="J5" s="57"/>
      <c r="K5" s="57"/>
      <c r="L5" s="57" t="s">
        <v>4</v>
      </c>
      <c r="M5" s="57"/>
      <c r="N5" s="57"/>
      <c r="O5" s="57" t="s">
        <v>3</v>
      </c>
      <c r="P5" s="57"/>
      <c r="Q5" s="57"/>
      <c r="R5" s="37"/>
    </row>
    <row r="6" spans="1:18">
      <c r="B6" s="55"/>
      <c r="C6" s="1" t="s">
        <v>5</v>
      </c>
      <c r="D6" s="1" t="s">
        <v>6</v>
      </c>
      <c r="E6" s="1" t="s">
        <v>7</v>
      </c>
      <c r="F6" s="1" t="s">
        <v>5</v>
      </c>
      <c r="G6" s="1" t="s">
        <v>6</v>
      </c>
      <c r="H6" s="1" t="s">
        <v>7</v>
      </c>
      <c r="I6" s="1" t="s">
        <v>5</v>
      </c>
      <c r="J6" s="1" t="s">
        <v>6</v>
      </c>
      <c r="K6" s="1" t="s">
        <v>7</v>
      </c>
      <c r="L6" s="1" t="s">
        <v>5</v>
      </c>
      <c r="M6" s="1" t="s">
        <v>6</v>
      </c>
      <c r="N6" s="1" t="s">
        <v>7</v>
      </c>
      <c r="O6" s="1" t="s">
        <v>5</v>
      </c>
      <c r="P6" s="1" t="s">
        <v>6</v>
      </c>
      <c r="Q6" s="1" t="s">
        <v>7</v>
      </c>
      <c r="R6" s="27"/>
    </row>
    <row r="7" spans="1:18">
      <c r="B7" s="2">
        <v>45661</v>
      </c>
      <c r="C7" s="14">
        <v>0</v>
      </c>
      <c r="D7" s="4">
        <v>0</v>
      </c>
      <c r="E7" s="10">
        <v>0</v>
      </c>
      <c r="F7" s="7">
        <v>15271022.549120005</v>
      </c>
      <c r="G7" s="6">
        <v>79935040.986177996</v>
      </c>
      <c r="H7" s="10">
        <v>5.234426</v>
      </c>
      <c r="I7" s="7">
        <v>18304963.406614002</v>
      </c>
      <c r="J7" s="6">
        <v>135926769.63</v>
      </c>
      <c r="K7" s="10">
        <v>7.4256779999999996</v>
      </c>
      <c r="L7" s="7">
        <v>465549.29029999999</v>
      </c>
      <c r="M7" s="4">
        <v>4051134.49</v>
      </c>
      <c r="N7" s="10">
        <v>8.7018380000000004</v>
      </c>
      <c r="O7" s="7">
        <v>27160</v>
      </c>
      <c r="P7" s="6">
        <v>97197.759999999995</v>
      </c>
      <c r="Q7" s="7">
        <f>ROUND(P7/O7,6)</f>
        <v>3.5787100000000001</v>
      </c>
      <c r="R7" s="28"/>
    </row>
    <row r="8" spans="1:18">
      <c r="B8" s="2">
        <f>B7+30</f>
        <v>45691</v>
      </c>
      <c r="C8" s="14">
        <v>0</v>
      </c>
      <c r="D8" s="4">
        <v>0</v>
      </c>
      <c r="E8" s="10">
        <v>0</v>
      </c>
      <c r="F8" s="7">
        <v>15526343.733674999</v>
      </c>
      <c r="G8" s="6">
        <v>86154810.31814</v>
      </c>
      <c r="H8" s="10">
        <v>5.5489439999999997</v>
      </c>
      <c r="I8" s="7">
        <v>18104452.490960002</v>
      </c>
      <c r="J8" s="6">
        <v>139566691.14999998</v>
      </c>
      <c r="K8" s="10">
        <v>7.708971</v>
      </c>
      <c r="L8" s="7">
        <v>465528.32809999998</v>
      </c>
      <c r="M8" s="4">
        <v>4303890.0200000005</v>
      </c>
      <c r="N8" s="10">
        <v>9.2451729999999994</v>
      </c>
      <c r="O8" s="7">
        <v>27696</v>
      </c>
      <c r="P8" s="6">
        <v>104486.21</v>
      </c>
      <c r="Q8" s="7">
        <f t="shared" ref="Q8:Q10" si="0">ROUND(P8/O8,6)</f>
        <v>3.7726099999999998</v>
      </c>
      <c r="R8" s="28"/>
    </row>
    <row r="9" spans="1:18">
      <c r="B9" s="2">
        <f t="shared" ref="B9:B18" si="1">B8+30</f>
        <v>45721</v>
      </c>
      <c r="C9" s="14">
        <v>0</v>
      </c>
      <c r="D9" s="4">
        <v>0</v>
      </c>
      <c r="E9" s="10">
        <v>0</v>
      </c>
      <c r="F9" s="7">
        <v>17111485.107067</v>
      </c>
      <c r="G9" s="6">
        <v>88346707.205763996</v>
      </c>
      <c r="H9" s="10">
        <v>5.1630060000000002</v>
      </c>
      <c r="I9" s="7">
        <v>19546149.459125999</v>
      </c>
      <c r="J9" s="6">
        <v>144870246.89119098</v>
      </c>
      <c r="K9" s="10">
        <v>7.4117030000000002</v>
      </c>
      <c r="L9" s="7">
        <v>470074.23269999999</v>
      </c>
      <c r="M9" s="4">
        <v>4121160.6599999997</v>
      </c>
      <c r="N9" s="10">
        <v>8.767042</v>
      </c>
      <c r="O9" s="48">
        <v>27996</v>
      </c>
      <c r="P9" s="49">
        <v>96055.679999999993</v>
      </c>
      <c r="Q9" s="7">
        <f t="shared" si="0"/>
        <v>3.4310499999999999</v>
      </c>
      <c r="R9" s="28"/>
    </row>
    <row r="10" spans="1:18">
      <c r="B10" s="2">
        <f t="shared" si="1"/>
        <v>45751</v>
      </c>
      <c r="C10" s="14">
        <v>0</v>
      </c>
      <c r="D10" s="4">
        <v>0</v>
      </c>
      <c r="E10" s="10">
        <v>0</v>
      </c>
      <c r="F10" s="7">
        <v>17707686.759843998</v>
      </c>
      <c r="G10" s="6">
        <v>95104698.079000011</v>
      </c>
      <c r="H10" s="10">
        <v>5.3708140000000002</v>
      </c>
      <c r="I10" s="7">
        <v>18729843.058729999</v>
      </c>
      <c r="J10" s="6">
        <v>139397396.5699999</v>
      </c>
      <c r="K10" s="10">
        <v>7.4425290000000004</v>
      </c>
      <c r="L10" s="7">
        <v>419634.4423</v>
      </c>
      <c r="M10" s="4">
        <v>3805052.83</v>
      </c>
      <c r="N10" s="10">
        <v>9.0675419999999995</v>
      </c>
      <c r="O10" s="7">
        <v>23695</v>
      </c>
      <c r="P10" s="6">
        <v>82397.23</v>
      </c>
      <c r="Q10" s="7">
        <f t="shared" si="0"/>
        <v>3.4774099999999999</v>
      </c>
      <c r="R10" s="28"/>
    </row>
    <row r="11" spans="1:18">
      <c r="B11" s="2">
        <f t="shared" si="1"/>
        <v>45781</v>
      </c>
      <c r="C11" s="14"/>
      <c r="D11" s="4"/>
      <c r="E11" s="10"/>
      <c r="F11" s="7"/>
      <c r="G11" s="6"/>
      <c r="H11" s="10"/>
      <c r="I11" s="7"/>
      <c r="J11" s="6"/>
      <c r="K11" s="10"/>
      <c r="L11" s="7"/>
      <c r="M11" s="4"/>
      <c r="N11" s="10"/>
      <c r="O11" s="7"/>
      <c r="P11" s="6"/>
      <c r="Q11" s="7"/>
      <c r="R11" s="28"/>
    </row>
    <row r="12" spans="1:18">
      <c r="B12" s="2">
        <f t="shared" si="1"/>
        <v>45811</v>
      </c>
      <c r="C12" s="14"/>
      <c r="D12" s="4"/>
      <c r="E12" s="10"/>
      <c r="F12" s="7"/>
      <c r="G12" s="6"/>
      <c r="H12" s="10"/>
      <c r="I12" s="7"/>
      <c r="J12" s="6"/>
      <c r="K12" s="10"/>
      <c r="L12" s="7"/>
      <c r="M12" s="4"/>
      <c r="N12" s="10"/>
      <c r="O12" s="7"/>
      <c r="P12" s="6"/>
      <c r="Q12" s="7"/>
      <c r="R12" s="28"/>
    </row>
    <row r="13" spans="1:18">
      <c r="B13" s="2">
        <f t="shared" si="1"/>
        <v>45841</v>
      </c>
      <c r="C13" s="14"/>
      <c r="D13" s="4"/>
      <c r="E13" s="10"/>
      <c r="F13" s="7"/>
      <c r="G13" s="6"/>
      <c r="H13" s="10"/>
      <c r="I13" s="7"/>
      <c r="J13" s="6"/>
      <c r="K13" s="10"/>
      <c r="L13" s="7"/>
      <c r="M13" s="4"/>
      <c r="N13" s="10"/>
      <c r="O13" s="7"/>
      <c r="P13" s="6"/>
      <c r="Q13" s="7"/>
      <c r="R13" s="28"/>
    </row>
    <row r="14" spans="1:18">
      <c r="A14" s="22"/>
      <c r="B14" s="2">
        <f t="shared" si="1"/>
        <v>45871</v>
      </c>
      <c r="C14" s="14"/>
      <c r="D14" s="4"/>
      <c r="E14" s="10"/>
      <c r="F14" s="7"/>
      <c r="G14" s="6"/>
      <c r="H14" s="10"/>
      <c r="I14" s="7"/>
      <c r="J14" s="6"/>
      <c r="K14" s="10"/>
      <c r="L14" s="7"/>
      <c r="M14" s="4"/>
      <c r="N14" s="10"/>
      <c r="O14" s="7"/>
      <c r="P14" s="6"/>
      <c r="Q14" s="7"/>
      <c r="R14" s="28"/>
    </row>
    <row r="15" spans="1:18">
      <c r="B15" s="2">
        <f>B14+31</f>
        <v>45902</v>
      </c>
      <c r="C15" s="14"/>
      <c r="D15" s="4"/>
      <c r="E15" s="10"/>
      <c r="F15" s="7"/>
      <c r="G15" s="6"/>
      <c r="H15" s="10"/>
      <c r="I15" s="7"/>
      <c r="J15" s="6"/>
      <c r="K15" s="10"/>
      <c r="L15" s="7"/>
      <c r="M15" s="4"/>
      <c r="N15" s="10"/>
      <c r="O15" s="7"/>
      <c r="P15" s="6"/>
      <c r="Q15" s="7"/>
      <c r="R15" s="28"/>
    </row>
    <row r="16" spans="1:18">
      <c r="B16" s="2">
        <f>B15+40</f>
        <v>45942</v>
      </c>
      <c r="C16" s="14"/>
      <c r="D16" s="4"/>
      <c r="E16" s="10"/>
      <c r="F16" s="7"/>
      <c r="G16" s="6"/>
      <c r="H16" s="10"/>
      <c r="I16" s="7"/>
      <c r="J16" s="6"/>
      <c r="K16" s="10"/>
      <c r="L16" s="40"/>
      <c r="M16" s="30"/>
      <c r="N16" s="10"/>
      <c r="O16" s="7"/>
      <c r="P16" s="6"/>
      <c r="Q16" s="7"/>
      <c r="R16" s="28"/>
    </row>
    <row r="17" spans="2:18">
      <c r="B17" s="2">
        <f t="shared" si="1"/>
        <v>45972</v>
      </c>
      <c r="C17" s="14"/>
      <c r="D17" s="4"/>
      <c r="E17" s="10"/>
      <c r="F17" s="7"/>
      <c r="G17" s="6"/>
      <c r="H17" s="10"/>
      <c r="I17" s="7"/>
      <c r="J17" s="6"/>
      <c r="K17" s="10"/>
      <c r="L17" s="40"/>
      <c r="M17" s="30"/>
      <c r="N17" s="10"/>
      <c r="O17" s="7"/>
      <c r="P17" s="6"/>
      <c r="Q17" s="7"/>
      <c r="R17" s="28"/>
    </row>
    <row r="18" spans="2:18">
      <c r="B18" s="2">
        <f t="shared" si="1"/>
        <v>46002</v>
      </c>
      <c r="C18" s="14"/>
      <c r="D18" s="4"/>
      <c r="E18" s="10"/>
      <c r="F18" s="7"/>
      <c r="G18" s="6"/>
      <c r="H18" s="10"/>
      <c r="I18" s="7"/>
      <c r="J18" s="6"/>
      <c r="K18" s="10"/>
      <c r="L18" s="7"/>
      <c r="M18" s="32"/>
      <c r="N18" s="10"/>
      <c r="O18" s="7"/>
      <c r="P18" s="6"/>
      <c r="Q18" s="7"/>
      <c r="R18" s="28"/>
    </row>
    <row r="19" spans="2:18">
      <c r="B19" s="46" t="s">
        <v>17</v>
      </c>
      <c r="C19" s="15">
        <f>SUM(C7:C18)</f>
        <v>0</v>
      </c>
      <c r="D19" s="11">
        <f>SUM(D7:D18)</f>
        <v>0</v>
      </c>
      <c r="E19" s="16">
        <f t="shared" ref="E19" si="2">IF(C19=0,0,ROUND(D19/C19,6))</f>
        <v>0</v>
      </c>
      <c r="F19" s="17">
        <f>SUM(F7:F18)</f>
        <v>65616538.149705999</v>
      </c>
      <c r="G19" s="11">
        <f>SUM(G7:G18)</f>
        <v>349541256.589082</v>
      </c>
      <c r="H19" s="16">
        <f t="shared" ref="H19" si="3">IF(F19=0,0,ROUND(G19/F19,6))</f>
        <v>5.3270299999999997</v>
      </c>
      <c r="I19" s="17">
        <f>SUM(I7:I18)</f>
        <v>74685408.415430009</v>
      </c>
      <c r="J19" s="11">
        <f>SUM(J7:J18)</f>
        <v>559761104.24119091</v>
      </c>
      <c r="K19" s="16">
        <f t="shared" ref="K19" si="4">IF(I19=0,0,ROUND(J19/I19,6))</f>
        <v>7.4949190000000003</v>
      </c>
      <c r="L19" s="17">
        <f>SUM(L7:L18)</f>
        <v>1820786.2934000001</v>
      </c>
      <c r="M19" s="11">
        <f>SUM(M7:M18)</f>
        <v>16281238</v>
      </c>
      <c r="N19" s="16">
        <f t="shared" ref="N19" si="5">IF(L19=0,0,ROUND(M19/L19,6))</f>
        <v>8.941872</v>
      </c>
      <c r="O19" s="17">
        <f>SUM(O7:O18)</f>
        <v>106547</v>
      </c>
      <c r="P19" s="11">
        <f>SUM(P7:P18)</f>
        <v>380136.88</v>
      </c>
      <c r="Q19" s="16">
        <f t="shared" ref="Q19" si="6">IF(O19=0,0,ROUND(P19/O19,6))</f>
        <v>3.5677859999999999</v>
      </c>
      <c r="R19" s="39"/>
    </row>
    <row r="20" spans="2:18">
      <c r="F20" s="3"/>
      <c r="G20" s="22"/>
      <c r="H20" s="22"/>
      <c r="I20" s="23"/>
      <c r="J20" s="22"/>
      <c r="K20" s="22"/>
      <c r="L20" s="23"/>
      <c r="M20" s="22"/>
      <c r="N20" s="22"/>
      <c r="O20" s="22"/>
      <c r="P20" s="22"/>
      <c r="Q20" s="22"/>
      <c r="R20" s="22"/>
    </row>
    <row r="21" spans="2:18">
      <c r="R21" s="36"/>
    </row>
    <row r="22" spans="2:18" ht="15.5">
      <c r="B22" s="54" t="s"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45"/>
      <c r="P22" s="45"/>
      <c r="Q22" s="45"/>
      <c r="R22" s="45"/>
    </row>
    <row r="23" spans="2:18" ht="15.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45"/>
      <c r="P23" s="45"/>
      <c r="Q23" s="45"/>
      <c r="R23" s="45"/>
    </row>
    <row r="24" spans="2:18">
      <c r="B24" s="55" t="s">
        <v>0</v>
      </c>
      <c r="C24" s="56" t="s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7"/>
    </row>
    <row r="25" spans="2:18">
      <c r="B25" s="55"/>
      <c r="C25" s="55" t="s">
        <v>11</v>
      </c>
      <c r="D25" s="55"/>
      <c r="E25" s="55"/>
      <c r="F25" s="57" t="s">
        <v>2</v>
      </c>
      <c r="G25" s="57"/>
      <c r="H25" s="57"/>
      <c r="I25" s="57" t="s">
        <v>3</v>
      </c>
      <c r="J25" s="57"/>
      <c r="K25" s="57"/>
      <c r="L25" s="57" t="s">
        <v>4</v>
      </c>
      <c r="M25" s="57"/>
      <c r="N25" s="57"/>
      <c r="O25" s="26"/>
      <c r="Q25" s="25"/>
    </row>
    <row r="26" spans="2:18">
      <c r="B26" s="55"/>
      <c r="C26" s="1" t="s">
        <v>5</v>
      </c>
      <c r="D26" s="1" t="s">
        <v>6</v>
      </c>
      <c r="E26" s="1" t="s">
        <v>7</v>
      </c>
      <c r="F26" s="1" t="s">
        <v>5</v>
      </c>
      <c r="G26" s="1" t="s">
        <v>6</v>
      </c>
      <c r="H26" s="1" t="s">
        <v>7</v>
      </c>
      <c r="I26" s="1" t="s">
        <v>5</v>
      </c>
      <c r="J26" s="1" t="s">
        <v>6</v>
      </c>
      <c r="K26" s="1" t="s">
        <v>7</v>
      </c>
      <c r="L26" s="1" t="s">
        <v>5</v>
      </c>
      <c r="M26" s="1" t="s">
        <v>6</v>
      </c>
      <c r="N26" s="1" t="s">
        <v>7</v>
      </c>
      <c r="O26" s="29"/>
    </row>
    <row r="27" spans="2:18">
      <c r="B27" s="2">
        <v>45661</v>
      </c>
      <c r="C27" s="14">
        <v>0</v>
      </c>
      <c r="D27" s="4">
        <v>0</v>
      </c>
      <c r="E27" s="10">
        <v>0</v>
      </c>
      <c r="F27" s="5">
        <v>1398380.11164</v>
      </c>
      <c r="G27" s="4">
        <v>7961080.7699999996</v>
      </c>
      <c r="H27" s="10">
        <v>5.6930740000000002</v>
      </c>
      <c r="I27" s="5">
        <v>23786.04</v>
      </c>
      <c r="J27" s="4">
        <v>214897.59</v>
      </c>
      <c r="K27" s="10">
        <v>9.0346100000000007</v>
      </c>
      <c r="L27" s="5">
        <v>3308</v>
      </c>
      <c r="M27" s="1">
        <v>40083.53</v>
      </c>
      <c r="N27" s="10">
        <v>12.117149</v>
      </c>
      <c r="O27" s="34"/>
    </row>
    <row r="28" spans="2:18">
      <c r="B28" s="2">
        <f>B27+30</f>
        <v>45691</v>
      </c>
      <c r="C28" s="14">
        <v>0</v>
      </c>
      <c r="D28" s="4">
        <v>0</v>
      </c>
      <c r="E28" s="10">
        <v>0</v>
      </c>
      <c r="F28" s="5">
        <v>1551127.9227839999</v>
      </c>
      <c r="G28" s="4">
        <v>8525975.3200000003</v>
      </c>
      <c r="H28" s="10">
        <v>5.4966290000000004</v>
      </c>
      <c r="I28" s="5">
        <v>20667.64</v>
      </c>
      <c r="J28" s="4">
        <v>190731.51999999999</v>
      </c>
      <c r="K28" s="10">
        <v>9.22851</v>
      </c>
      <c r="L28" s="5">
        <v>3385</v>
      </c>
      <c r="M28" s="1">
        <v>41672.9</v>
      </c>
      <c r="N28" s="10">
        <v>12.311049000000001</v>
      </c>
      <c r="O28" s="34"/>
    </row>
    <row r="29" spans="2:18">
      <c r="B29" s="2">
        <f t="shared" ref="B29:B38" si="7">B28+30</f>
        <v>45721</v>
      </c>
      <c r="C29" s="14">
        <v>0</v>
      </c>
      <c r="D29" s="4">
        <v>0</v>
      </c>
      <c r="E29" s="10">
        <v>0</v>
      </c>
      <c r="F29" s="5">
        <v>1678853.025312</v>
      </c>
      <c r="G29" s="4">
        <v>8853361.3599999994</v>
      </c>
      <c r="H29" s="10">
        <v>5.2734579999999998</v>
      </c>
      <c r="I29" s="5">
        <v>19022.560000000001</v>
      </c>
      <c r="J29" s="4">
        <v>169052.54</v>
      </c>
      <c r="K29" s="10">
        <v>8.8869500000000006</v>
      </c>
      <c r="L29" s="5">
        <v>2979</v>
      </c>
      <c r="M29" s="1">
        <v>35657.11</v>
      </c>
      <c r="N29" s="10">
        <v>11.96949</v>
      </c>
      <c r="O29" s="34"/>
    </row>
    <row r="30" spans="2:18">
      <c r="B30" s="2">
        <f t="shared" si="7"/>
        <v>45751</v>
      </c>
      <c r="C30" s="14">
        <v>0</v>
      </c>
      <c r="D30" s="4">
        <v>0</v>
      </c>
      <c r="E30" s="10">
        <v>0</v>
      </c>
      <c r="F30" s="5">
        <v>1543556.7521639999</v>
      </c>
      <c r="G30" s="4">
        <v>8227219</v>
      </c>
      <c r="H30" s="10">
        <v>5.3300400000000003</v>
      </c>
      <c r="I30" s="5">
        <v>15087.080000000002</v>
      </c>
      <c r="J30" s="4">
        <v>134777.56</v>
      </c>
      <c r="K30" s="10">
        <v>8.9333100000000005</v>
      </c>
      <c r="L30" s="5">
        <v>2628.5</v>
      </c>
      <c r="M30" s="1">
        <v>31583.66</v>
      </c>
      <c r="N30" s="10">
        <v>12.015848999999999</v>
      </c>
      <c r="O30" s="34"/>
    </row>
    <row r="31" spans="2:18">
      <c r="B31" s="2">
        <f t="shared" si="7"/>
        <v>45781</v>
      </c>
      <c r="C31" s="14"/>
      <c r="D31" s="4"/>
      <c r="E31" s="10"/>
      <c r="F31" s="5"/>
      <c r="G31" s="4"/>
      <c r="H31" s="10"/>
      <c r="I31" s="5"/>
      <c r="J31" s="4"/>
      <c r="K31" s="10"/>
      <c r="L31" s="5"/>
      <c r="M31" s="32"/>
      <c r="N31" s="10"/>
      <c r="O31" s="34"/>
    </row>
    <row r="32" spans="2:18">
      <c r="B32" s="2">
        <f t="shared" si="7"/>
        <v>45811</v>
      </c>
      <c r="C32" s="14"/>
      <c r="D32" s="4"/>
      <c r="E32" s="10"/>
      <c r="F32" s="5"/>
      <c r="G32" s="4"/>
      <c r="H32" s="10"/>
      <c r="I32" s="5"/>
      <c r="J32" s="4"/>
      <c r="K32" s="10"/>
      <c r="L32" s="5"/>
      <c r="M32" s="1"/>
      <c r="N32" s="10"/>
      <c r="O32" s="34"/>
    </row>
    <row r="33" spans="2:19">
      <c r="B33" s="2">
        <f t="shared" si="7"/>
        <v>45841</v>
      </c>
      <c r="C33" s="14"/>
      <c r="D33" s="4"/>
      <c r="E33" s="10"/>
      <c r="F33" s="5"/>
      <c r="G33" s="4"/>
      <c r="H33" s="10"/>
      <c r="I33" s="5"/>
      <c r="J33" s="4"/>
      <c r="K33" s="10"/>
      <c r="L33" s="5"/>
      <c r="M33" s="1"/>
      <c r="N33" s="10"/>
      <c r="O33" s="34"/>
    </row>
    <row r="34" spans="2:19">
      <c r="B34" s="2">
        <f t="shared" si="7"/>
        <v>45871</v>
      </c>
      <c r="C34" s="14"/>
      <c r="D34" s="4"/>
      <c r="E34" s="10"/>
      <c r="F34" s="5"/>
      <c r="G34" s="4"/>
      <c r="H34" s="10"/>
      <c r="I34" s="5"/>
      <c r="J34" s="4"/>
      <c r="K34" s="10"/>
      <c r="L34" s="5"/>
      <c r="M34" s="1"/>
      <c r="N34" s="10"/>
      <c r="O34" s="23"/>
    </row>
    <row r="35" spans="2:19">
      <c r="B35" s="2">
        <f>B34+31</f>
        <v>45902</v>
      </c>
      <c r="C35" s="14"/>
      <c r="D35" s="4"/>
      <c r="E35" s="10"/>
      <c r="F35" s="7"/>
      <c r="G35" s="6"/>
      <c r="H35" s="10"/>
      <c r="I35" s="7"/>
      <c r="J35" s="6"/>
      <c r="K35" s="10"/>
      <c r="L35" s="7"/>
      <c r="M35" s="1"/>
      <c r="N35" s="10"/>
      <c r="O35" s="23"/>
    </row>
    <row r="36" spans="2:19">
      <c r="B36" s="2">
        <f t="shared" si="7"/>
        <v>45932</v>
      </c>
      <c r="C36" s="14"/>
      <c r="D36" s="4"/>
      <c r="E36" s="10"/>
      <c r="F36" s="7"/>
      <c r="G36" s="6"/>
      <c r="H36" s="10"/>
      <c r="I36" s="7"/>
      <c r="J36" s="6"/>
      <c r="K36" s="10"/>
      <c r="L36" s="7"/>
      <c r="M36" s="1"/>
      <c r="N36" s="10"/>
      <c r="O36" s="23"/>
    </row>
    <row r="37" spans="2:19">
      <c r="B37" s="2">
        <f>B36+40</f>
        <v>45972</v>
      </c>
      <c r="C37" s="14"/>
      <c r="D37" s="4"/>
      <c r="E37" s="10"/>
      <c r="F37" s="7"/>
      <c r="G37" s="6"/>
      <c r="H37" s="10"/>
      <c r="I37" s="7"/>
      <c r="J37" s="6"/>
      <c r="K37" s="10"/>
      <c r="L37" s="7"/>
      <c r="M37" s="1"/>
      <c r="N37" s="10"/>
      <c r="O37" s="23"/>
    </row>
    <row r="38" spans="2:19">
      <c r="B38" s="2">
        <f t="shared" si="7"/>
        <v>46002</v>
      </c>
      <c r="C38" s="14"/>
      <c r="D38" s="4"/>
      <c r="E38" s="10"/>
      <c r="F38" s="7"/>
      <c r="G38" s="6"/>
      <c r="H38" s="10"/>
      <c r="I38" s="7"/>
      <c r="J38" s="6"/>
      <c r="K38" s="10"/>
      <c r="L38" s="7"/>
      <c r="M38" s="1"/>
      <c r="N38" s="10"/>
      <c r="O38" s="23"/>
    </row>
    <row r="39" spans="2:19">
      <c r="B39" s="46" t="s">
        <v>17</v>
      </c>
      <c r="C39" s="46">
        <f>SUM(C27:C38)</f>
        <v>0</v>
      </c>
      <c r="D39" s="46">
        <f>SUM(D27:D38)</f>
        <v>0</v>
      </c>
      <c r="E39" s="16">
        <f t="shared" ref="E39" si="8">IF(C39=0,0,ROUND(D39/C39,6))</f>
        <v>0</v>
      </c>
      <c r="F39" s="17">
        <f>SUM(F27:F38)</f>
        <v>6171917.8119000001</v>
      </c>
      <c r="G39" s="11">
        <f>SUM(G27:G38)</f>
        <v>33567636.450000003</v>
      </c>
      <c r="H39" s="16">
        <f t="shared" ref="H39" si="9">IF(F39=0,0,ROUND(G39/F39,6))</f>
        <v>5.4387689999999997</v>
      </c>
      <c r="I39" s="17">
        <f>SUM(I27:I38)</f>
        <v>78563.320000000007</v>
      </c>
      <c r="J39" s="11">
        <f>SUM(J27:J38)</f>
        <v>709459.21</v>
      </c>
      <c r="K39" s="16">
        <f t="shared" ref="K39" si="10">IF(I39=0,0,ROUND(J39/I39,6))</f>
        <v>9.0304129999999994</v>
      </c>
      <c r="L39" s="17">
        <f>SUM(L27:L38)</f>
        <v>12300.5</v>
      </c>
      <c r="M39" s="11">
        <f>SUM(M27:M38)</f>
        <v>148997.19999999998</v>
      </c>
      <c r="N39" s="16">
        <f t="shared" ref="N39" si="11">IF(L39=0,0,ROUND(M39/L39,6))</f>
        <v>12.113101</v>
      </c>
      <c r="O39" s="31"/>
      <c r="P39" s="37"/>
      <c r="Q39" s="31"/>
      <c r="R39" s="31"/>
    </row>
    <row r="42" spans="2:19" ht="15.5">
      <c r="B42" s="54" t="s">
        <v>19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45"/>
      <c r="P42" s="45"/>
      <c r="Q42" s="45"/>
      <c r="R42" s="45"/>
    </row>
    <row r="43" spans="2:19" ht="15.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45"/>
      <c r="M43" s="45"/>
      <c r="N43" s="45"/>
      <c r="O43" s="45"/>
      <c r="P43" s="45"/>
      <c r="Q43" s="45"/>
      <c r="R43" s="45"/>
    </row>
    <row r="44" spans="2:19">
      <c r="B44" s="50" t="s">
        <v>0</v>
      </c>
      <c r="C44" s="51" t="s">
        <v>1</v>
      </c>
      <c r="D44" s="51"/>
      <c r="E44" s="51"/>
      <c r="F44" s="51" t="s">
        <v>1</v>
      </c>
      <c r="G44" s="51"/>
      <c r="H44" s="51"/>
      <c r="I44" s="51"/>
      <c r="J44" s="51" t="s">
        <v>1</v>
      </c>
      <c r="K44" s="51"/>
      <c r="L44" s="51"/>
      <c r="M44" s="51" t="s">
        <v>1</v>
      </c>
      <c r="N44" s="51"/>
      <c r="O44" s="51"/>
      <c r="P44" s="51" t="s">
        <v>1</v>
      </c>
      <c r="Q44" s="51"/>
      <c r="R44" s="51"/>
      <c r="S44" s="35"/>
    </row>
    <row r="45" spans="2:19">
      <c r="B45" s="50"/>
      <c r="C45" s="9" t="s">
        <v>2</v>
      </c>
      <c r="D45" s="9" t="s">
        <v>3</v>
      </c>
      <c r="E45" s="9" t="s">
        <v>4</v>
      </c>
      <c r="F45" s="9" t="s">
        <v>11</v>
      </c>
      <c r="G45" s="9" t="s">
        <v>2</v>
      </c>
      <c r="H45" s="9" t="s">
        <v>3</v>
      </c>
      <c r="I45" s="9" t="s">
        <v>4</v>
      </c>
      <c r="J45" s="9" t="s">
        <v>2</v>
      </c>
      <c r="K45" s="9" t="s">
        <v>3</v>
      </c>
      <c r="L45" s="9" t="s">
        <v>4</v>
      </c>
      <c r="M45" s="9" t="s">
        <v>2</v>
      </c>
      <c r="N45" s="9" t="s">
        <v>3</v>
      </c>
      <c r="O45" s="9" t="s">
        <v>4</v>
      </c>
      <c r="P45" s="9" t="s">
        <v>2</v>
      </c>
      <c r="Q45" s="9" t="s">
        <v>3</v>
      </c>
      <c r="R45" s="9" t="s">
        <v>4</v>
      </c>
    </row>
    <row r="46" spans="2:19">
      <c r="B46" s="50"/>
      <c r="C46" s="20" t="s">
        <v>5</v>
      </c>
      <c r="D46" s="20" t="s">
        <v>5</v>
      </c>
      <c r="E46" s="20" t="s">
        <v>5</v>
      </c>
      <c r="F46" s="20" t="s">
        <v>5</v>
      </c>
      <c r="G46" s="20" t="s">
        <v>5</v>
      </c>
      <c r="H46" s="20" t="s">
        <v>5</v>
      </c>
      <c r="I46" s="20" t="s">
        <v>5</v>
      </c>
      <c r="J46" s="20" t="s">
        <v>5</v>
      </c>
      <c r="K46" s="20" t="s">
        <v>5</v>
      </c>
      <c r="L46" s="20" t="s">
        <v>5</v>
      </c>
      <c r="M46" s="20" t="s">
        <v>5</v>
      </c>
      <c r="N46" s="20" t="s">
        <v>5</v>
      </c>
      <c r="O46" s="20" t="s">
        <v>5</v>
      </c>
      <c r="P46" s="20" t="s">
        <v>5</v>
      </c>
      <c r="Q46" s="20" t="s">
        <v>5</v>
      </c>
      <c r="R46" s="20" t="s">
        <v>5</v>
      </c>
    </row>
    <row r="47" spans="2:19" ht="18.5">
      <c r="B47" s="44"/>
      <c r="C47" s="44"/>
      <c r="D47" s="44" t="s">
        <v>10</v>
      </c>
      <c r="E47" s="44"/>
      <c r="F47" s="53" t="s">
        <v>12</v>
      </c>
      <c r="G47" s="53"/>
      <c r="H47" s="53"/>
      <c r="I47" s="53"/>
      <c r="J47" s="53" t="s">
        <v>14</v>
      </c>
      <c r="K47" s="53"/>
      <c r="L47" s="53"/>
      <c r="M47" s="53" t="s">
        <v>9</v>
      </c>
      <c r="N47" s="53"/>
      <c r="O47" s="53"/>
      <c r="P47" s="53" t="s">
        <v>13</v>
      </c>
      <c r="Q47" s="53"/>
      <c r="R47" s="53"/>
    </row>
    <row r="48" spans="2:19">
      <c r="B48" s="8">
        <v>45661</v>
      </c>
      <c r="C48" s="13">
        <v>0</v>
      </c>
      <c r="D48" s="13">
        <v>0</v>
      </c>
      <c r="E48" s="13">
        <v>0</v>
      </c>
      <c r="F48" s="13">
        <v>0</v>
      </c>
      <c r="G48" s="7">
        <v>21718288.549119998</v>
      </c>
      <c r="H48" s="7">
        <v>11497879.274613999</v>
      </c>
      <c r="I48" s="7">
        <v>449875.29029999999</v>
      </c>
      <c r="J48" s="7">
        <v>9081241</v>
      </c>
      <c r="K48" s="7">
        <v>8093382.7039000001</v>
      </c>
      <c r="L48" s="7">
        <v>15673.94944</v>
      </c>
      <c r="M48" s="7">
        <v>277586</v>
      </c>
      <c r="N48" s="7">
        <v>0</v>
      </c>
      <c r="O48" s="7">
        <v>0</v>
      </c>
      <c r="P48" s="13">
        <v>0</v>
      </c>
      <c r="Q48" s="7">
        <f t="shared" ref="Q48:Q53" si="12">O7</f>
        <v>27160</v>
      </c>
      <c r="R48" s="13">
        <v>0</v>
      </c>
    </row>
    <row r="49" spans="2:18">
      <c r="B49" s="8">
        <f>B48+30</f>
        <v>45691</v>
      </c>
      <c r="C49" s="13">
        <v>0</v>
      </c>
      <c r="D49" s="13">
        <v>0</v>
      </c>
      <c r="E49" s="13">
        <v>0</v>
      </c>
      <c r="F49" s="13">
        <v>0</v>
      </c>
      <c r="G49" s="7">
        <v>22054713.733674996</v>
      </c>
      <c r="H49" s="7">
        <v>11191283.442160001</v>
      </c>
      <c r="I49" s="7">
        <v>446840.32809999998</v>
      </c>
      <c r="J49" s="7">
        <v>9011300</v>
      </c>
      <c r="K49" s="7">
        <v>8084374.9475999996</v>
      </c>
      <c r="L49" s="7">
        <v>18688.982400000001</v>
      </c>
      <c r="M49" s="7">
        <v>296787</v>
      </c>
      <c r="N49" s="7">
        <v>0</v>
      </c>
      <c r="O49" s="7">
        <v>0</v>
      </c>
      <c r="P49" s="13">
        <v>0</v>
      </c>
      <c r="Q49" s="7">
        <f t="shared" si="12"/>
        <v>27696</v>
      </c>
      <c r="R49" s="13">
        <v>0</v>
      </c>
    </row>
    <row r="50" spans="2:18">
      <c r="B50" s="8">
        <f t="shared" ref="B50:B59" si="13">B49+30</f>
        <v>45721</v>
      </c>
      <c r="C50" s="13">
        <v>0</v>
      </c>
      <c r="D50" s="13">
        <v>0</v>
      </c>
      <c r="E50" s="13">
        <v>0</v>
      </c>
      <c r="F50" s="13">
        <v>0</v>
      </c>
      <c r="G50" s="7">
        <v>24483803.107067004</v>
      </c>
      <c r="H50" s="7">
        <v>11739501.429125998</v>
      </c>
      <c r="I50" s="7">
        <v>454391.23269999999</v>
      </c>
      <c r="J50" s="7">
        <v>10359981</v>
      </c>
      <c r="K50" s="7">
        <v>9174478.5977379996</v>
      </c>
      <c r="L50" s="7">
        <v>15682.410629999998</v>
      </c>
      <c r="M50" s="7">
        <v>339445</v>
      </c>
      <c r="N50" s="7">
        <v>0</v>
      </c>
      <c r="O50" s="7">
        <v>0</v>
      </c>
      <c r="P50" s="13">
        <v>0</v>
      </c>
      <c r="Q50" s="7">
        <f t="shared" si="12"/>
        <v>27996</v>
      </c>
      <c r="R50" s="13">
        <v>0</v>
      </c>
    </row>
    <row r="51" spans="2:18">
      <c r="B51" s="8">
        <f t="shared" si="13"/>
        <v>45751</v>
      </c>
      <c r="C51" s="13">
        <v>0</v>
      </c>
      <c r="D51" s="13">
        <v>0</v>
      </c>
      <c r="E51" s="13">
        <v>0</v>
      </c>
      <c r="F51" s="13">
        <v>0</v>
      </c>
      <c r="G51" s="7">
        <v>25328208.759843998</v>
      </c>
      <c r="H51" s="7">
        <v>10675123.183930002</v>
      </c>
      <c r="I51" s="7">
        <v>405593.4423</v>
      </c>
      <c r="J51" s="7">
        <v>11217779</v>
      </c>
      <c r="K51" s="7">
        <v>9294299.9005200006</v>
      </c>
      <c r="L51" s="7">
        <v>14041.030097999999</v>
      </c>
      <c r="M51" s="7">
        <v>332837</v>
      </c>
      <c r="N51" s="7">
        <v>0</v>
      </c>
      <c r="O51" s="7">
        <v>0</v>
      </c>
      <c r="P51" s="13">
        <v>0</v>
      </c>
      <c r="Q51" s="7">
        <f t="shared" si="12"/>
        <v>23695</v>
      </c>
      <c r="R51" s="13">
        <v>0</v>
      </c>
    </row>
    <row r="52" spans="2:18">
      <c r="B52" s="8">
        <f t="shared" si="13"/>
        <v>45781</v>
      </c>
      <c r="C52" s="13"/>
      <c r="D52" s="13"/>
      <c r="E52" s="13"/>
      <c r="F52" s="13"/>
      <c r="G52" s="7"/>
      <c r="H52" s="7"/>
      <c r="I52" s="7"/>
      <c r="J52" s="7"/>
      <c r="K52" s="7"/>
      <c r="L52" s="7"/>
      <c r="M52" s="7"/>
      <c r="N52" s="7"/>
      <c r="O52" s="7"/>
      <c r="P52" s="13"/>
      <c r="Q52" s="7"/>
      <c r="R52" s="13"/>
    </row>
    <row r="53" spans="2:18">
      <c r="B53" s="8">
        <f t="shared" si="13"/>
        <v>45811</v>
      </c>
      <c r="C53" s="13"/>
      <c r="D53" s="13"/>
      <c r="E53" s="13"/>
      <c r="F53" s="13"/>
      <c r="G53" s="7"/>
      <c r="H53" s="7"/>
      <c r="I53" s="7"/>
      <c r="J53" s="40"/>
      <c r="K53" s="7"/>
      <c r="L53" s="7"/>
      <c r="M53" s="7"/>
      <c r="N53" s="7"/>
      <c r="O53" s="7"/>
      <c r="P53" s="13"/>
      <c r="Q53" s="7"/>
      <c r="R53" s="13"/>
    </row>
    <row r="54" spans="2:18">
      <c r="B54" s="8">
        <f t="shared" si="13"/>
        <v>45841</v>
      </c>
      <c r="C54" s="13"/>
      <c r="D54" s="13"/>
      <c r="E54" s="13"/>
      <c r="F54" s="13"/>
      <c r="G54" s="7"/>
      <c r="H54" s="7"/>
      <c r="I54" s="7"/>
      <c r="J54" s="7"/>
      <c r="K54" s="7"/>
      <c r="L54" s="7"/>
      <c r="M54" s="7"/>
      <c r="N54" s="7"/>
      <c r="O54" s="7"/>
      <c r="P54" s="13"/>
      <c r="Q54" s="7"/>
      <c r="R54" s="13"/>
    </row>
    <row r="55" spans="2:18">
      <c r="B55" s="8">
        <f t="shared" si="13"/>
        <v>45871</v>
      </c>
      <c r="C55" s="13"/>
      <c r="D55" s="13"/>
      <c r="E55" s="13"/>
      <c r="F55" s="13"/>
      <c r="G55" s="7"/>
      <c r="H55" s="7"/>
      <c r="I55" s="7"/>
      <c r="J55" s="7"/>
      <c r="K55" s="7"/>
      <c r="L55" s="7"/>
      <c r="M55" s="7"/>
      <c r="N55" s="7"/>
      <c r="O55" s="7"/>
      <c r="P55" s="13"/>
      <c r="Q55" s="7"/>
      <c r="R55" s="13"/>
    </row>
    <row r="56" spans="2:18">
      <c r="B56" s="8">
        <f>B55+31</f>
        <v>45902</v>
      </c>
      <c r="C56" s="13"/>
      <c r="D56" s="13"/>
      <c r="E56" s="13"/>
      <c r="F56" s="13"/>
      <c r="G56" s="7"/>
      <c r="H56" s="7"/>
      <c r="I56" s="7"/>
      <c r="J56" s="7"/>
      <c r="K56" s="7"/>
      <c r="L56" s="7"/>
      <c r="M56" s="7"/>
      <c r="N56" s="7"/>
      <c r="O56" s="7"/>
      <c r="P56" s="13"/>
      <c r="Q56" s="7"/>
      <c r="R56" s="13"/>
    </row>
    <row r="57" spans="2:18">
      <c r="B57" s="8">
        <f>B56+30</f>
        <v>45932</v>
      </c>
      <c r="C57" s="24"/>
      <c r="D57" s="24"/>
      <c r="E57" s="24"/>
      <c r="F57" s="24"/>
      <c r="G57" s="7"/>
      <c r="H57" s="7"/>
      <c r="I57" s="7"/>
      <c r="J57" s="7"/>
      <c r="K57" s="7"/>
      <c r="L57" s="7"/>
      <c r="M57" s="7"/>
      <c r="N57" s="7"/>
      <c r="O57" s="7"/>
      <c r="P57" s="13"/>
      <c r="Q57" s="7"/>
      <c r="R57" s="13"/>
    </row>
    <row r="58" spans="2:18">
      <c r="B58" s="8">
        <f>B57+40</f>
        <v>45972</v>
      </c>
      <c r="C58" s="24"/>
      <c r="D58" s="24"/>
      <c r="E58" s="24"/>
      <c r="F58" s="24"/>
      <c r="G58" s="41"/>
      <c r="H58" s="41"/>
      <c r="I58" s="7"/>
      <c r="J58" s="7"/>
      <c r="K58" s="7"/>
      <c r="L58" s="7"/>
      <c r="M58" s="7"/>
      <c r="N58" s="7"/>
      <c r="O58" s="7"/>
      <c r="P58" s="13"/>
      <c r="Q58" s="7"/>
      <c r="R58" s="13"/>
    </row>
    <row r="59" spans="2:18">
      <c r="B59" s="8">
        <f t="shared" si="13"/>
        <v>46002</v>
      </c>
      <c r="C59" s="24"/>
      <c r="D59" s="24"/>
      <c r="E59" s="24"/>
      <c r="F59" s="24"/>
      <c r="G59" s="41"/>
      <c r="H59" s="41"/>
      <c r="I59" s="7"/>
      <c r="J59" s="7"/>
      <c r="K59" s="7"/>
      <c r="L59" s="7"/>
      <c r="M59" s="7"/>
      <c r="N59" s="7"/>
      <c r="O59" s="7"/>
      <c r="P59" s="13"/>
      <c r="Q59" s="7"/>
      <c r="R59" s="13"/>
    </row>
    <row r="60" spans="2:18">
      <c r="B60" s="42" t="s">
        <v>17</v>
      </c>
      <c r="C60" s="15">
        <f t="shared" ref="C60:E60" si="14">SUM(C48:C59)</f>
        <v>0</v>
      </c>
      <c r="D60" s="15">
        <f t="shared" si="14"/>
        <v>0</v>
      </c>
      <c r="E60" s="15">
        <f t="shared" si="14"/>
        <v>0</v>
      </c>
      <c r="F60" s="15">
        <f>SUM(F48:F59)</f>
        <v>0</v>
      </c>
      <c r="G60" s="17">
        <f t="shared" ref="G60:R60" si="15">SUM(G48:G59)</f>
        <v>93585014.149706006</v>
      </c>
      <c r="H60" s="17">
        <f t="shared" si="15"/>
        <v>45103787.329829998</v>
      </c>
      <c r="I60" s="17">
        <f t="shared" si="15"/>
        <v>1756700.2934000001</v>
      </c>
      <c r="J60" s="17">
        <f t="shared" si="15"/>
        <v>39670301</v>
      </c>
      <c r="K60" s="17">
        <f t="shared" si="15"/>
        <v>34646536.149757996</v>
      </c>
      <c r="L60" s="17">
        <f t="shared" si="15"/>
        <v>64086.372568000006</v>
      </c>
      <c r="M60" s="17">
        <f t="shared" si="15"/>
        <v>1246655</v>
      </c>
      <c r="N60" s="17">
        <f t="shared" si="15"/>
        <v>0</v>
      </c>
      <c r="O60" s="17">
        <f t="shared" si="15"/>
        <v>0</v>
      </c>
      <c r="P60" s="17">
        <f t="shared" si="15"/>
        <v>0</v>
      </c>
      <c r="Q60" s="17">
        <f t="shared" si="15"/>
        <v>106547</v>
      </c>
      <c r="R60" s="17">
        <f t="shared" si="15"/>
        <v>0</v>
      </c>
    </row>
    <row r="61" spans="2:18">
      <c r="B61" s="3"/>
    </row>
    <row r="62" spans="2:18">
      <c r="B62" s="3"/>
      <c r="J62" s="36"/>
    </row>
    <row r="63" spans="2:18" ht="15.5">
      <c r="B63" s="54" t="s">
        <v>20</v>
      </c>
      <c r="C63" s="54"/>
      <c r="D63" s="54"/>
      <c r="E63" s="54"/>
      <c r="F63" s="54"/>
      <c r="G63" s="54"/>
      <c r="H63" s="54"/>
      <c r="I63" s="54"/>
      <c r="J63" s="54"/>
      <c r="K63" s="54"/>
      <c r="L63" s="33"/>
      <c r="M63" s="33"/>
      <c r="N63" s="33"/>
      <c r="O63" s="45"/>
      <c r="P63" s="45"/>
      <c r="Q63" s="45"/>
      <c r="R63" s="45"/>
    </row>
    <row r="64" spans="2:18" ht="15.5">
      <c r="B64" s="12"/>
      <c r="C64" s="12"/>
      <c r="D64" s="12"/>
      <c r="E64" s="12"/>
      <c r="F64" s="12"/>
      <c r="G64" s="12"/>
      <c r="H64" s="12"/>
      <c r="I64" s="45"/>
      <c r="J64" s="45"/>
      <c r="K64" s="45"/>
      <c r="L64" s="45"/>
      <c r="M64" s="45"/>
      <c r="N64" s="45"/>
      <c r="O64" s="45"/>
      <c r="P64" s="45"/>
      <c r="Q64" s="45"/>
      <c r="R64" s="45"/>
    </row>
    <row r="65" spans="2:13">
      <c r="B65" s="50" t="s">
        <v>0</v>
      </c>
      <c r="C65" s="51" t="s">
        <v>1</v>
      </c>
      <c r="D65" s="51"/>
      <c r="E65" s="51"/>
      <c r="F65" s="51" t="s">
        <v>1</v>
      </c>
      <c r="G65" s="51"/>
      <c r="H65" s="51"/>
    </row>
    <row r="66" spans="2:13">
      <c r="B66" s="50"/>
      <c r="C66" s="9" t="s">
        <v>2</v>
      </c>
      <c r="D66" s="9" t="s">
        <v>3</v>
      </c>
      <c r="E66" s="9" t="s">
        <v>4</v>
      </c>
      <c r="F66" s="9" t="s">
        <v>2</v>
      </c>
      <c r="G66" s="9" t="s">
        <v>3</v>
      </c>
      <c r="H66" s="9" t="s">
        <v>4</v>
      </c>
      <c r="K66" s="19"/>
      <c r="L66" s="3"/>
      <c r="M66" s="3"/>
    </row>
    <row r="67" spans="2:13">
      <c r="B67" s="50"/>
      <c r="C67" s="20" t="s">
        <v>5</v>
      </c>
      <c r="D67" s="20" t="s">
        <v>5</v>
      </c>
      <c r="E67" s="20" t="s">
        <v>5</v>
      </c>
      <c r="F67" s="20" t="s">
        <v>5</v>
      </c>
      <c r="G67" s="20" t="s">
        <v>5</v>
      </c>
      <c r="H67" s="20" t="s">
        <v>5</v>
      </c>
      <c r="L67" s="3"/>
    </row>
    <row r="68" spans="2:13" ht="18.5">
      <c r="B68" s="43"/>
      <c r="C68" s="43"/>
      <c r="D68" s="43" t="s">
        <v>12</v>
      </c>
      <c r="E68" s="43"/>
      <c r="F68" s="52" t="s">
        <v>8</v>
      </c>
      <c r="G68" s="52"/>
      <c r="H68" s="52"/>
      <c r="K68" s="22"/>
      <c r="L68" s="3"/>
      <c r="M68" s="35"/>
    </row>
    <row r="69" spans="2:13">
      <c r="B69" s="8">
        <v>45661</v>
      </c>
      <c r="C69" s="7">
        <v>3303.6116400000001</v>
      </c>
      <c r="D69" s="7">
        <v>23786.04</v>
      </c>
      <c r="E69" s="7">
        <v>3308</v>
      </c>
      <c r="F69" s="7">
        <v>1395076.5</v>
      </c>
      <c r="G69" s="13">
        <v>0</v>
      </c>
      <c r="H69" s="13">
        <v>0</v>
      </c>
      <c r="L69" s="3"/>
    </row>
    <row r="70" spans="2:13">
      <c r="B70" s="8">
        <f>B69+30</f>
        <v>45691</v>
      </c>
      <c r="C70" s="7">
        <v>2878.9227839999999</v>
      </c>
      <c r="D70" s="7">
        <v>20667.64</v>
      </c>
      <c r="E70" s="7">
        <v>3385</v>
      </c>
      <c r="F70" s="7">
        <v>1548249</v>
      </c>
      <c r="G70" s="13">
        <v>0</v>
      </c>
      <c r="H70" s="13">
        <v>0</v>
      </c>
    </row>
    <row r="71" spans="2:13">
      <c r="B71" s="8">
        <f t="shared" ref="B71:B80" si="16">B70+30</f>
        <v>45721</v>
      </c>
      <c r="C71" s="7">
        <v>2826.5253120000002</v>
      </c>
      <c r="D71" s="7">
        <v>19022.560000000001</v>
      </c>
      <c r="E71" s="7">
        <v>2979</v>
      </c>
      <c r="F71" s="7">
        <v>1676026.5</v>
      </c>
      <c r="G71" s="13">
        <v>0</v>
      </c>
      <c r="H71" s="13">
        <v>0</v>
      </c>
      <c r="K71" s="22"/>
      <c r="L71" s="3"/>
    </row>
    <row r="72" spans="2:13">
      <c r="B72" s="8">
        <f t="shared" si="16"/>
        <v>45751</v>
      </c>
      <c r="C72" s="7">
        <v>1814.752164</v>
      </c>
      <c r="D72" s="7">
        <v>15087.080000000002</v>
      </c>
      <c r="E72" s="7">
        <v>2628.5</v>
      </c>
      <c r="F72" s="7">
        <v>1541742</v>
      </c>
      <c r="G72" s="13">
        <v>0</v>
      </c>
      <c r="H72" s="13">
        <v>0</v>
      </c>
      <c r="L72" s="3"/>
      <c r="M72" s="3"/>
    </row>
    <row r="73" spans="2:13">
      <c r="B73" s="8">
        <f t="shared" si="16"/>
        <v>45781</v>
      </c>
      <c r="C73" s="7"/>
      <c r="D73" s="7"/>
      <c r="E73" s="7"/>
      <c r="F73" s="7"/>
      <c r="G73" s="13"/>
      <c r="H73" s="18"/>
    </row>
    <row r="74" spans="2:13">
      <c r="B74" s="8">
        <f t="shared" si="16"/>
        <v>45811</v>
      </c>
      <c r="C74" s="7"/>
      <c r="D74" s="7"/>
      <c r="E74" s="7"/>
      <c r="F74" s="7"/>
      <c r="G74" s="13"/>
      <c r="H74" s="18"/>
    </row>
    <row r="75" spans="2:13">
      <c r="B75" s="8">
        <f t="shared" si="16"/>
        <v>45841</v>
      </c>
      <c r="C75" s="7"/>
      <c r="D75" s="7"/>
      <c r="E75" s="7"/>
      <c r="F75" s="7"/>
      <c r="G75" s="13"/>
      <c r="H75" s="18"/>
    </row>
    <row r="76" spans="2:13">
      <c r="B76" s="8">
        <f t="shared" si="16"/>
        <v>45871</v>
      </c>
      <c r="C76" s="7"/>
      <c r="D76" s="7"/>
      <c r="E76" s="7"/>
      <c r="F76" s="7"/>
      <c r="G76" s="13"/>
      <c r="H76" s="18"/>
    </row>
    <row r="77" spans="2:13">
      <c r="B77" s="8">
        <f>B76+31</f>
        <v>45902</v>
      </c>
      <c r="C77" s="7"/>
      <c r="D77" s="7"/>
      <c r="E77" s="7"/>
      <c r="F77" s="7"/>
      <c r="G77" s="13"/>
      <c r="H77" s="18"/>
    </row>
    <row r="78" spans="2:13">
      <c r="B78" s="8">
        <f>B77+30</f>
        <v>45932</v>
      </c>
      <c r="C78" s="7"/>
      <c r="D78" s="7"/>
      <c r="E78" s="7"/>
      <c r="F78" s="7"/>
      <c r="G78" s="13"/>
      <c r="H78" s="13"/>
    </row>
    <row r="79" spans="2:13">
      <c r="B79" s="8">
        <f>B78+40</f>
        <v>45972</v>
      </c>
      <c r="C79" s="13"/>
      <c r="D79" s="13"/>
      <c r="E79" s="18"/>
      <c r="F79" s="13"/>
      <c r="G79" s="13"/>
      <c r="H79" s="18"/>
    </row>
    <row r="80" spans="2:13">
      <c r="B80" s="8">
        <f t="shared" si="16"/>
        <v>46002</v>
      </c>
      <c r="C80" s="13"/>
      <c r="D80" s="13"/>
      <c r="E80" s="13"/>
      <c r="F80" s="13"/>
      <c r="G80" s="13"/>
      <c r="H80" s="13"/>
    </row>
    <row r="81" spans="2:8">
      <c r="B81" s="42" t="s">
        <v>17</v>
      </c>
      <c r="C81" s="38">
        <f t="shared" ref="C81:H81" si="17">SUM(C69:C80)</f>
        <v>10823.811899999999</v>
      </c>
      <c r="D81" s="38">
        <f t="shared" si="17"/>
        <v>78563.320000000007</v>
      </c>
      <c r="E81" s="38">
        <f t="shared" si="17"/>
        <v>12300.5</v>
      </c>
      <c r="F81" s="38">
        <f t="shared" si="17"/>
        <v>6161094</v>
      </c>
      <c r="G81" s="21">
        <f t="shared" si="17"/>
        <v>0</v>
      </c>
      <c r="H81" s="21">
        <f t="shared" si="17"/>
        <v>0</v>
      </c>
    </row>
  </sheetData>
  <sheetProtection password="CDF6" sheet="1" objects="1" scenarios="1" selectLockedCells="1" selectUnlockedCells="1"/>
  <mergeCells count="33">
    <mergeCell ref="B2:N2"/>
    <mergeCell ref="O2:Q2"/>
    <mergeCell ref="B4:B6"/>
    <mergeCell ref="C4:N4"/>
    <mergeCell ref="O4:Q4"/>
    <mergeCell ref="C5:E5"/>
    <mergeCell ref="F5:H5"/>
    <mergeCell ref="I5:K5"/>
    <mergeCell ref="L5:N5"/>
    <mergeCell ref="O5:Q5"/>
    <mergeCell ref="B22:N22"/>
    <mergeCell ref="B24:B26"/>
    <mergeCell ref="C24:N24"/>
    <mergeCell ref="C25:E25"/>
    <mergeCell ref="F25:H25"/>
    <mergeCell ref="I25:K25"/>
    <mergeCell ref="L25:N25"/>
    <mergeCell ref="B42:N42"/>
    <mergeCell ref="B44:B46"/>
    <mergeCell ref="C44:E44"/>
    <mergeCell ref="F44:I44"/>
    <mergeCell ref="J44:L44"/>
    <mergeCell ref="M44:O44"/>
    <mergeCell ref="B65:B67"/>
    <mergeCell ref="C65:E65"/>
    <mergeCell ref="F65:H65"/>
    <mergeCell ref="F68:H68"/>
    <mergeCell ref="P44:R44"/>
    <mergeCell ref="F47:I47"/>
    <mergeCell ref="J47:L47"/>
    <mergeCell ref="M47:O47"/>
    <mergeCell ref="P47:R47"/>
    <mergeCell ref="B63:K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 2025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Евгений</cp:lastModifiedBy>
  <cp:lastPrinted>2014-09-12T10:05:56Z</cp:lastPrinted>
  <dcterms:created xsi:type="dcterms:W3CDTF">2013-02-13T06:26:05Z</dcterms:created>
  <dcterms:modified xsi:type="dcterms:W3CDTF">2025-05-29T09:03:04Z</dcterms:modified>
</cp:coreProperties>
</file>