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2710" yWindow="5580" windowWidth="38400" windowHeight="13740"/>
  </bookViews>
  <sheets>
    <sheet name="Итого 2026" sheetId="1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16"/>
  <c r="R32"/>
  <c r="R30"/>
  <c r="R29" l="1"/>
  <c r="E7" l="1"/>
  <c r="E8"/>
  <c r="E9"/>
  <c r="K7"/>
  <c r="K8"/>
  <c r="K9"/>
  <c r="H7"/>
  <c r="H8"/>
  <c r="H9"/>
  <c r="K6" l="1"/>
  <c r="H6"/>
  <c r="E6"/>
  <c r="H62" l="1"/>
  <c r="G62"/>
  <c r="F62"/>
  <c r="E62"/>
  <c r="D62"/>
  <c r="C62"/>
  <c r="B51"/>
  <c r="B52" s="1"/>
  <c r="B53" s="1"/>
  <c r="B54" s="1"/>
  <c r="B55" s="1"/>
  <c r="B56" s="1"/>
  <c r="B57" s="1"/>
  <c r="B58" s="1"/>
  <c r="B59" s="1"/>
  <c r="B60" s="1"/>
  <c r="B61" s="1"/>
  <c r="P41"/>
  <c r="O41"/>
  <c r="N41"/>
  <c r="L41"/>
  <c r="K41"/>
  <c r="J41"/>
  <c r="I41"/>
  <c r="H41"/>
  <c r="G41"/>
  <c r="F41"/>
  <c r="E41"/>
  <c r="D41"/>
  <c r="C41"/>
  <c r="B30"/>
  <c r="B31" s="1"/>
  <c r="B32" s="1"/>
  <c r="B33" s="1"/>
  <c r="B34" s="1"/>
  <c r="B35" s="1"/>
  <c r="B36" s="1"/>
  <c r="B37" s="1"/>
  <c r="B38" s="1"/>
  <c r="B39" s="1"/>
  <c r="B40" s="1"/>
  <c r="J18"/>
  <c r="I18"/>
  <c r="G18"/>
  <c r="F18"/>
  <c r="D18"/>
  <c r="C18"/>
  <c r="B7"/>
  <c r="B8" s="1"/>
  <c r="B9" s="1"/>
  <c r="B10" s="1"/>
  <c r="B11" s="1"/>
  <c r="B12" s="1"/>
  <c r="B13" s="1"/>
  <c r="B14" s="1"/>
  <c r="B15" s="1"/>
  <c r="B16" s="1"/>
  <c r="B17" s="1"/>
  <c r="H18" l="1"/>
  <c r="K18"/>
  <c r="E18"/>
</calcChain>
</file>

<file path=xl/sharedStrings.xml><?xml version="1.0" encoding="utf-8"?>
<sst xmlns="http://schemas.openxmlformats.org/spreadsheetml/2006/main" count="81" uniqueCount="23">
  <si>
    <t>Расчетный период</t>
  </si>
  <si>
    <t>Уровень напряжения</t>
  </si>
  <si>
    <t>ВН</t>
  </si>
  <si>
    <t>СН2</t>
  </si>
  <si>
    <t>НН</t>
  </si>
  <si>
    <t>кВт*ч</t>
  </si>
  <si>
    <t>руб.</t>
  </si>
  <si>
    <t>цена</t>
  </si>
  <si>
    <t>ООО"Никольская эл.сетевая компания"</t>
  </si>
  <si>
    <t>ЗАО"КСК"</t>
  </si>
  <si>
    <t>ПАО"ФСК ЕЭС"</t>
  </si>
  <si>
    <t>ГН</t>
  </si>
  <si>
    <t>ПАО"Россети Ленэнерго"</t>
  </si>
  <si>
    <t>ООО"Сетевое предприятие "Росэнерго"(потери)</t>
  </si>
  <si>
    <t xml:space="preserve">на территории г. Санкт-Петербург </t>
  </si>
  <si>
    <t>на территории Ленинградской области</t>
  </si>
  <si>
    <t>Объм фактического полезного отпуска электроэнергии (мощности) в 2026 году (прочие потребители)</t>
  </si>
  <si>
    <t>сетевые потери на территории г. Санкт-Петербург</t>
  </si>
  <si>
    <t>ИТОГО за 2026 г.</t>
  </si>
  <si>
    <t>Объм фактического полезного отпуска электроэнергии в разрезе территориальных сетевых компаний (прочие потребители)  г.Санкт-Петербург за 2026 год</t>
  </si>
  <si>
    <t>Объм фактического полезного отпуска электроэнергии в разрезе территориальных сетевых компаний  (прочие потребители) Ленинградская область за 2026 год</t>
  </si>
  <si>
    <t>ООО"ИЖЭК" (в т.ч. как моносеть с 01.09.2024)</t>
  </si>
  <si>
    <t>моносеть</t>
  </si>
</sst>
</file>

<file path=xl/styles.xml><?xml version="1.0" encoding="utf-8"?>
<styleSheet xmlns="http://schemas.openxmlformats.org/spreadsheetml/2006/main">
  <numFmts count="5">
    <numFmt numFmtId="164" formatCode="[$-419]mmmm\ yyyy;@"/>
    <numFmt numFmtId="165" formatCode="#,##0.0"/>
    <numFmt numFmtId="166" formatCode="#,##0.000000"/>
    <numFmt numFmtId="167" formatCode="0.000000"/>
    <numFmt numFmtId="168" formatCode="#,##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0" fillId="0" borderId="0" xfId="0" applyNumberFormat="1"/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4" fillId="0" borderId="0" xfId="0" applyFont="1"/>
    <xf numFmtId="165" fontId="0" fillId="0" borderId="0" xfId="0" applyNumberFormat="1"/>
    <xf numFmtId="166" fontId="0" fillId="0" borderId="0" xfId="0" applyNumberFormat="1"/>
    <xf numFmtId="166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7" fontId="0" fillId="0" borderId="1" xfId="0" applyNumberFormat="1" applyFill="1" applyBorder="1" applyAlignment="1">
      <alignment horizontal="center" vertical="center"/>
    </xf>
    <xf numFmtId="0" fontId="4" fillId="0" borderId="0" xfId="0" applyFont="1" applyAlignment="1"/>
    <xf numFmtId="168" fontId="0" fillId="0" borderId="1" xfId="0" applyNumberFormat="1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vertical="center"/>
    </xf>
    <xf numFmtId="168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168" fontId="5" fillId="0" borderId="1" xfId="0" applyNumberFormat="1" applyFont="1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/>
    <xf numFmtId="3" fontId="0" fillId="0" borderId="1" xfId="0" applyNumberForma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 wrapText="1"/>
    </xf>
    <xf numFmtId="166" fontId="0" fillId="0" borderId="1" xfId="0" applyNumberForma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62"/>
  <sheetViews>
    <sheetView tabSelected="1" zoomScale="60" zoomScaleNormal="60" workbookViewId="0">
      <selection activeCell="A2" sqref="A2"/>
    </sheetView>
  </sheetViews>
  <sheetFormatPr defaultColWidth="8.85546875" defaultRowHeight="15"/>
  <cols>
    <col min="1" max="1" width="3.85546875" customWidth="1"/>
    <col min="2" max="6" width="17.7109375" customWidth="1"/>
    <col min="7" max="7" width="19.140625" customWidth="1"/>
    <col min="8" max="8" width="20.140625" customWidth="1"/>
    <col min="9" max="9" width="18.42578125" customWidth="1"/>
    <col min="10" max="10" width="18.85546875" customWidth="1"/>
    <col min="11" max="15" width="17.7109375" customWidth="1"/>
    <col min="16" max="16" width="20.85546875" customWidth="1"/>
    <col min="17" max="17" width="20.42578125" customWidth="1"/>
    <col min="18" max="18" width="21.7109375" customWidth="1"/>
    <col min="19" max="19" width="20.42578125" customWidth="1"/>
    <col min="20" max="20" width="17.7109375" customWidth="1"/>
    <col min="21" max="21" width="17" customWidth="1"/>
    <col min="22" max="22" width="16.85546875" customWidth="1"/>
    <col min="23" max="23" width="21.28515625" customWidth="1"/>
    <col min="24" max="24" width="10.42578125" bestFit="1" customWidth="1"/>
    <col min="25" max="25" width="17.7109375" bestFit="1" customWidth="1"/>
    <col min="26" max="26" width="9.7109375" customWidth="1"/>
    <col min="28" max="28" width="9.42578125" bestFit="1" customWidth="1"/>
  </cols>
  <sheetData>
    <row r="2" spans="1:26" ht="15.75">
      <c r="B2" s="27" t="s">
        <v>16</v>
      </c>
      <c r="C2" s="27"/>
      <c r="D2" s="27"/>
      <c r="E2" s="27"/>
      <c r="F2" s="27"/>
      <c r="G2" s="27"/>
      <c r="H2" s="27"/>
      <c r="I2" s="27"/>
      <c r="J2" s="27"/>
      <c r="K2" s="27"/>
      <c r="L2" s="24"/>
      <c r="M2" s="24"/>
      <c r="N2" s="24"/>
      <c r="O2" s="24"/>
      <c r="P2" s="27"/>
      <c r="Q2" s="27"/>
      <c r="R2" s="27"/>
      <c r="S2" s="20"/>
      <c r="T2" s="20"/>
    </row>
    <row r="3" spans="1:26" ht="15.75">
      <c r="B3" s="4"/>
      <c r="C3" s="4"/>
      <c r="D3" s="4"/>
      <c r="E3" s="4"/>
      <c r="F3" s="4"/>
      <c r="G3" s="4"/>
      <c r="H3" s="4"/>
      <c r="I3" s="4"/>
      <c r="J3" s="4"/>
      <c r="K3" s="4"/>
      <c r="L3" s="24"/>
      <c r="M3" s="24"/>
      <c r="N3" s="24"/>
      <c r="O3" s="24"/>
      <c r="P3" s="20"/>
      <c r="Q3" s="20"/>
      <c r="R3" s="20"/>
      <c r="S3" s="20"/>
      <c r="T3" s="22"/>
    </row>
    <row r="4" spans="1:26" ht="15.75">
      <c r="B4" s="31" t="s">
        <v>0</v>
      </c>
      <c r="C4" s="32" t="s">
        <v>14</v>
      </c>
      <c r="D4" s="33"/>
      <c r="E4" s="34"/>
      <c r="F4" s="32" t="s">
        <v>17</v>
      </c>
      <c r="G4" s="33"/>
      <c r="H4" s="34"/>
      <c r="I4" s="32" t="s">
        <v>15</v>
      </c>
      <c r="J4" s="33"/>
      <c r="K4" s="34"/>
      <c r="L4" s="20"/>
      <c r="M4" s="22"/>
      <c r="N4" s="20"/>
      <c r="O4" s="20"/>
      <c r="P4" s="20"/>
      <c r="Q4" s="20"/>
      <c r="R4" s="20"/>
      <c r="S4" s="21"/>
      <c r="T4" s="22"/>
    </row>
    <row r="5" spans="1:26" ht="15.75">
      <c r="B5" s="31"/>
      <c r="C5" s="35" t="s">
        <v>5</v>
      </c>
      <c r="D5" s="35" t="s">
        <v>6</v>
      </c>
      <c r="E5" s="35" t="s">
        <v>7</v>
      </c>
      <c r="F5" s="35" t="s">
        <v>5</v>
      </c>
      <c r="G5" s="35" t="s">
        <v>6</v>
      </c>
      <c r="H5" s="35" t="s">
        <v>7</v>
      </c>
      <c r="I5" s="35" t="s">
        <v>5</v>
      </c>
      <c r="J5" s="35" t="s">
        <v>6</v>
      </c>
      <c r="K5" s="35" t="s">
        <v>7</v>
      </c>
      <c r="L5" s="20"/>
      <c r="M5" s="22"/>
      <c r="N5" s="20"/>
      <c r="O5" s="20"/>
      <c r="P5" s="20"/>
      <c r="Q5" s="20"/>
      <c r="R5" s="20"/>
      <c r="S5" s="12"/>
      <c r="T5" s="22"/>
    </row>
    <row r="6" spans="1:26" ht="15.75">
      <c r="B6" s="36">
        <v>46026</v>
      </c>
      <c r="C6" s="37">
        <v>34343716.096000001</v>
      </c>
      <c r="D6" s="38">
        <v>247829145.87040001</v>
      </c>
      <c r="E6" s="23">
        <f>ROUND(D6/C6,5)</f>
        <v>7.2161400000000002</v>
      </c>
      <c r="F6" s="39">
        <v>23008</v>
      </c>
      <c r="G6" s="40">
        <v>88985.279999999999</v>
      </c>
      <c r="H6" s="23">
        <f>ROUND(G6/F6,5)</f>
        <v>3.8675799999999998</v>
      </c>
      <c r="I6" s="41">
        <v>1642177.7170000002</v>
      </c>
      <c r="J6" s="40">
        <v>10475730.4</v>
      </c>
      <c r="K6" s="23">
        <f>ROUND(J6/I6,5)</f>
        <v>6.3791700000000002</v>
      </c>
      <c r="L6" s="20"/>
      <c r="M6" s="22"/>
      <c r="N6" s="20"/>
      <c r="O6" s="20"/>
      <c r="P6" s="20"/>
      <c r="Q6" s="20"/>
      <c r="R6" s="20"/>
      <c r="S6" s="13"/>
      <c r="T6" s="22"/>
      <c r="Z6" s="1"/>
    </row>
    <row r="7" spans="1:26" ht="15.75">
      <c r="B7" s="36">
        <f>B6+30</f>
        <v>46056</v>
      </c>
      <c r="C7" s="37">
        <v>34914509.476999998</v>
      </c>
      <c r="D7" s="38">
        <v>267487618.23229992</v>
      </c>
      <c r="E7" s="23">
        <f t="shared" ref="E7:E9" si="0">ROUND(D7/C7,5)</f>
        <v>7.6612200000000001</v>
      </c>
      <c r="F7" s="42">
        <v>24972</v>
      </c>
      <c r="G7" s="40">
        <v>104067.56</v>
      </c>
      <c r="H7" s="23">
        <f t="shared" ref="H7:H9" si="1">ROUND(G7/F7,5)</f>
        <v>4.16737</v>
      </c>
      <c r="I7" s="41">
        <v>32877.253000000004</v>
      </c>
      <c r="J7" s="40">
        <v>334678.79000000004</v>
      </c>
      <c r="K7" s="23">
        <f t="shared" ref="K7:K9" si="2">ROUND(J7/I7,5)</f>
        <v>10.179650000000001</v>
      </c>
      <c r="L7" s="20"/>
      <c r="M7" s="22"/>
      <c r="N7" s="20"/>
      <c r="O7" s="20"/>
      <c r="P7" s="20"/>
      <c r="Q7" s="20"/>
      <c r="R7" s="20"/>
      <c r="S7" s="13"/>
      <c r="T7" s="22"/>
    </row>
    <row r="8" spans="1:26" ht="15.75">
      <c r="B8" s="36">
        <f t="shared" ref="B8:B17" si="3">B7+30</f>
        <v>46086</v>
      </c>
      <c r="C8" s="37">
        <v>34177016.079000004</v>
      </c>
      <c r="D8" s="38">
        <v>250092740.03273177</v>
      </c>
      <c r="E8" s="23">
        <f t="shared" si="0"/>
        <v>7.3175699999999999</v>
      </c>
      <c r="F8" s="42">
        <v>22020</v>
      </c>
      <c r="G8" s="40">
        <v>89752.2</v>
      </c>
      <c r="H8" s="23">
        <f t="shared" si="1"/>
        <v>4.0759400000000001</v>
      </c>
      <c r="I8" s="41">
        <v>29760.289000000001</v>
      </c>
      <c r="J8" s="40">
        <v>302439.58999999997</v>
      </c>
      <c r="K8" s="23">
        <f t="shared" si="2"/>
        <v>10.162520000000001</v>
      </c>
      <c r="L8" s="20"/>
      <c r="M8" s="22"/>
      <c r="N8" s="20"/>
      <c r="O8" s="20"/>
      <c r="P8" s="20"/>
      <c r="Q8" s="20"/>
      <c r="R8" s="20"/>
      <c r="S8" s="13"/>
      <c r="T8" s="22"/>
    </row>
    <row r="9" spans="1:26" ht="15.75">
      <c r="B9" s="36">
        <f t="shared" si="3"/>
        <v>46116</v>
      </c>
      <c r="C9" s="37">
        <v>33253729.796999998</v>
      </c>
      <c r="D9" s="38">
        <v>246572532.63999999</v>
      </c>
      <c r="E9" s="23">
        <f t="shared" si="0"/>
        <v>7.4148800000000001</v>
      </c>
      <c r="F9" s="42">
        <v>19568</v>
      </c>
      <c r="G9" s="40">
        <v>77376.37</v>
      </c>
      <c r="H9" s="23">
        <f t="shared" si="1"/>
        <v>3.9542299999999999</v>
      </c>
      <c r="I9" s="42">
        <v>27223.879000000001</v>
      </c>
      <c r="J9" s="40">
        <v>274641.90000000002</v>
      </c>
      <c r="K9" s="23">
        <f t="shared" si="2"/>
        <v>10.08827</v>
      </c>
      <c r="L9" s="20"/>
      <c r="M9" s="22"/>
      <c r="N9" s="20"/>
      <c r="O9" s="20"/>
      <c r="P9" s="20"/>
      <c r="Q9" s="20"/>
      <c r="R9" s="20"/>
      <c r="S9" s="13"/>
      <c r="T9" s="22"/>
    </row>
    <row r="10" spans="1:26" ht="15.75">
      <c r="B10" s="36">
        <f t="shared" si="3"/>
        <v>46146</v>
      </c>
      <c r="C10" s="37"/>
      <c r="D10" s="38"/>
      <c r="E10" s="23"/>
      <c r="F10" s="42"/>
      <c r="G10" s="40"/>
      <c r="H10" s="23"/>
      <c r="I10" s="42"/>
      <c r="J10" s="40"/>
      <c r="K10" s="23"/>
      <c r="L10" s="20"/>
      <c r="M10" s="22"/>
      <c r="N10" s="20"/>
      <c r="O10" s="20"/>
      <c r="P10" s="20"/>
      <c r="Q10" s="20"/>
      <c r="R10" s="20"/>
      <c r="S10" s="13"/>
      <c r="T10" s="22"/>
    </row>
    <row r="11" spans="1:26" ht="15.75">
      <c r="B11" s="36">
        <f t="shared" si="3"/>
        <v>46176</v>
      </c>
      <c r="C11" s="37"/>
      <c r="D11" s="38"/>
      <c r="E11" s="23"/>
      <c r="F11" s="42"/>
      <c r="G11" s="40"/>
      <c r="H11" s="23"/>
      <c r="I11" s="42"/>
      <c r="J11" s="40"/>
      <c r="K11" s="23"/>
      <c r="L11" s="20"/>
      <c r="M11" s="22"/>
      <c r="N11" s="20"/>
      <c r="O11" s="20"/>
      <c r="P11" s="20"/>
      <c r="Q11" s="20"/>
      <c r="R11" s="20"/>
      <c r="S11" s="13"/>
      <c r="T11" s="22"/>
    </row>
    <row r="12" spans="1:26" ht="15.75">
      <c r="B12" s="36">
        <f t="shared" si="3"/>
        <v>46206</v>
      </c>
      <c r="C12" s="37"/>
      <c r="D12" s="38"/>
      <c r="E12" s="23"/>
      <c r="F12" s="42"/>
      <c r="G12" s="40"/>
      <c r="H12" s="23"/>
      <c r="I12" s="42"/>
      <c r="J12" s="40"/>
      <c r="K12" s="23"/>
      <c r="L12" s="20"/>
      <c r="M12" s="22"/>
      <c r="N12" s="20"/>
      <c r="O12" s="20"/>
      <c r="P12" s="20"/>
      <c r="Q12" s="20"/>
      <c r="R12" s="20"/>
      <c r="S12" s="13"/>
      <c r="T12" s="22"/>
    </row>
    <row r="13" spans="1:26" ht="15.75">
      <c r="A13" s="9"/>
      <c r="B13" s="36">
        <f t="shared" si="3"/>
        <v>46236</v>
      </c>
      <c r="C13" s="37"/>
      <c r="D13" s="38"/>
      <c r="E13" s="23"/>
      <c r="F13" s="42"/>
      <c r="G13" s="40"/>
      <c r="H13" s="23"/>
      <c r="I13" s="42"/>
      <c r="J13" s="40"/>
      <c r="K13" s="23"/>
      <c r="L13" s="20"/>
      <c r="M13" s="22"/>
      <c r="N13" s="20"/>
      <c r="O13" s="20"/>
      <c r="P13" s="20"/>
      <c r="Q13" s="20"/>
      <c r="R13" s="20"/>
      <c r="S13" s="13"/>
      <c r="T13" s="22"/>
    </row>
    <row r="14" spans="1:26" ht="15.75">
      <c r="B14" s="36">
        <f>B13+31</f>
        <v>46267</v>
      </c>
      <c r="C14" s="37"/>
      <c r="D14" s="38"/>
      <c r="E14" s="23"/>
      <c r="F14" s="42"/>
      <c r="G14" s="40"/>
      <c r="H14" s="23"/>
      <c r="I14" s="42"/>
      <c r="J14" s="40"/>
      <c r="K14" s="23"/>
      <c r="L14" s="20"/>
      <c r="M14" s="22"/>
      <c r="N14" s="20"/>
      <c r="O14" s="20"/>
      <c r="P14" s="20"/>
      <c r="Q14" s="20"/>
      <c r="R14" s="20"/>
      <c r="S14" s="13"/>
      <c r="T14" s="22"/>
    </row>
    <row r="15" spans="1:26" ht="15.75">
      <c r="B15" s="36">
        <f>B14+40</f>
        <v>46307</v>
      </c>
      <c r="C15" s="37"/>
      <c r="D15" s="38"/>
      <c r="E15" s="23"/>
      <c r="F15" s="42"/>
      <c r="G15" s="40"/>
      <c r="H15" s="23"/>
      <c r="I15" s="42"/>
      <c r="J15" s="40"/>
      <c r="K15" s="23"/>
      <c r="L15" s="20"/>
      <c r="M15" s="22"/>
      <c r="N15" s="20"/>
      <c r="O15" s="20"/>
      <c r="P15" s="20"/>
      <c r="Q15" s="20"/>
      <c r="R15" s="20"/>
      <c r="S15" s="13"/>
      <c r="T15" s="22"/>
    </row>
    <row r="16" spans="1:26" ht="15.75">
      <c r="B16" s="36">
        <f t="shared" si="3"/>
        <v>46337</v>
      </c>
      <c r="C16" s="37"/>
      <c r="D16" s="38"/>
      <c r="E16" s="23"/>
      <c r="F16" s="42"/>
      <c r="G16" s="40"/>
      <c r="H16" s="23"/>
      <c r="I16" s="42"/>
      <c r="J16" s="40"/>
      <c r="K16" s="23"/>
      <c r="L16" s="20"/>
      <c r="M16" s="22"/>
      <c r="N16" s="20"/>
      <c r="O16" s="20"/>
      <c r="P16" s="20"/>
      <c r="Q16" s="20"/>
      <c r="R16" s="20"/>
      <c r="S16" s="13"/>
      <c r="T16" s="22"/>
    </row>
    <row r="17" spans="2:28" ht="15.75">
      <c r="B17" s="36">
        <f t="shared" si="3"/>
        <v>46367</v>
      </c>
      <c r="C17" s="37"/>
      <c r="D17" s="38"/>
      <c r="E17" s="23"/>
      <c r="F17" s="42"/>
      <c r="G17" s="40"/>
      <c r="H17" s="23"/>
      <c r="I17" s="42"/>
      <c r="J17" s="40"/>
      <c r="K17" s="23"/>
      <c r="L17" s="20"/>
      <c r="M17" s="22"/>
      <c r="N17" s="20"/>
      <c r="O17" s="20"/>
      <c r="P17" s="20"/>
      <c r="Q17" s="20"/>
      <c r="R17" s="20"/>
      <c r="S17" s="13"/>
      <c r="T17" s="22"/>
    </row>
    <row r="18" spans="2:28" ht="15.75">
      <c r="B18" s="43" t="s">
        <v>18</v>
      </c>
      <c r="C18" s="44">
        <f>SUM(C6:C17)</f>
        <v>136688971.449</v>
      </c>
      <c r="D18" s="45">
        <f>SUM(D6:D17)</f>
        <v>1011982036.7754318</v>
      </c>
      <c r="E18" s="46">
        <f t="shared" ref="E18" si="4">IF(C18=0,0,ROUND(D18/C18,6))</f>
        <v>7.4035380000000002</v>
      </c>
      <c r="F18" s="47">
        <f>SUM(F6:F17)</f>
        <v>89568</v>
      </c>
      <c r="G18" s="45">
        <f>SUM(G6:G17)</f>
        <v>360181.41</v>
      </c>
      <c r="H18" s="46">
        <f t="shared" ref="H18" si="5">IF(F18=0,0,ROUND(G18/F18,6))</f>
        <v>4.0213179999999999</v>
      </c>
      <c r="I18" s="47">
        <f>SUM(I6:I17)</f>
        <v>1732039.1380000003</v>
      </c>
      <c r="J18" s="45">
        <f>SUM(J6:J17)</f>
        <v>11387490.680000002</v>
      </c>
      <c r="K18" s="46">
        <f t="shared" ref="K18" si="6">IF(I18=0,0,ROUND(J18/I18,6))</f>
        <v>6.5746149999999997</v>
      </c>
      <c r="L18" s="20"/>
      <c r="M18" s="22"/>
      <c r="N18" s="20"/>
      <c r="O18" s="20"/>
      <c r="P18" s="20"/>
      <c r="Q18" s="20"/>
      <c r="R18" s="20"/>
      <c r="S18" s="17"/>
      <c r="T18" s="22"/>
    </row>
    <row r="19" spans="2:28" ht="15.75">
      <c r="F19" s="1"/>
      <c r="G19" s="9"/>
      <c r="H19" s="9"/>
      <c r="I19" s="10"/>
      <c r="J19" s="9"/>
      <c r="K19" s="9"/>
      <c r="L19" s="9"/>
      <c r="M19" s="9"/>
      <c r="N19" s="9"/>
      <c r="O19" s="9"/>
      <c r="P19" s="9"/>
      <c r="Q19" s="9"/>
      <c r="R19" s="9"/>
      <c r="S19" s="9"/>
      <c r="T19" s="22"/>
    </row>
    <row r="20" spans="2:28" ht="15.75">
      <c r="S20" s="16"/>
      <c r="T20" s="22"/>
    </row>
    <row r="21" spans="2:28" ht="15.75">
      <c r="T21" s="22"/>
    </row>
    <row r="22" spans="2:28" ht="15.75">
      <c r="T22" s="22"/>
    </row>
    <row r="23" spans="2:28" ht="15.75">
      <c r="B23" s="27" t="s">
        <v>19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0"/>
      <c r="Q23" s="20"/>
      <c r="R23" s="20"/>
      <c r="S23" s="20"/>
      <c r="T23" s="22"/>
    </row>
    <row r="24" spans="2:28" ht="15.75"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2"/>
      <c r="N24" s="20"/>
      <c r="O24" s="20"/>
      <c r="P24" s="20"/>
      <c r="Q24" s="20"/>
      <c r="R24" s="20"/>
      <c r="S24" s="20"/>
      <c r="T24" s="22"/>
    </row>
    <row r="25" spans="2:28" ht="15.75">
      <c r="B25" s="48" t="s">
        <v>0</v>
      </c>
      <c r="C25" s="49" t="s">
        <v>1</v>
      </c>
      <c r="D25" s="49"/>
      <c r="E25" s="49"/>
      <c r="F25" s="49" t="s">
        <v>1</v>
      </c>
      <c r="G25" s="49"/>
      <c r="H25" s="49"/>
      <c r="I25" s="49"/>
      <c r="J25" s="32" t="s">
        <v>1</v>
      </c>
      <c r="K25" s="33"/>
      <c r="L25" s="33"/>
      <c r="M25" s="34"/>
      <c r="N25" s="49" t="s">
        <v>1</v>
      </c>
      <c r="O25" s="49"/>
      <c r="P25" s="49"/>
      <c r="Q25" s="49" t="s">
        <v>1</v>
      </c>
      <c r="R25" s="49"/>
      <c r="S25" s="49"/>
      <c r="T25" s="22"/>
      <c r="AB25" s="15"/>
    </row>
    <row r="26" spans="2:28" ht="15.75">
      <c r="B26" s="48"/>
      <c r="C26" s="50" t="s">
        <v>2</v>
      </c>
      <c r="D26" s="50" t="s">
        <v>3</v>
      </c>
      <c r="E26" s="50" t="s">
        <v>4</v>
      </c>
      <c r="F26" s="50" t="s">
        <v>11</v>
      </c>
      <c r="G26" s="50" t="s">
        <v>2</v>
      </c>
      <c r="H26" s="50" t="s">
        <v>3</v>
      </c>
      <c r="I26" s="50" t="s">
        <v>4</v>
      </c>
      <c r="J26" s="50" t="s">
        <v>2</v>
      </c>
      <c r="K26" s="50" t="s">
        <v>3</v>
      </c>
      <c r="L26" s="50" t="s">
        <v>4</v>
      </c>
      <c r="M26" s="50" t="s">
        <v>22</v>
      </c>
      <c r="N26" s="50" t="s">
        <v>2</v>
      </c>
      <c r="O26" s="50" t="s">
        <v>3</v>
      </c>
      <c r="P26" s="50" t="s">
        <v>4</v>
      </c>
      <c r="Q26" s="50" t="s">
        <v>2</v>
      </c>
      <c r="R26" s="50" t="s">
        <v>3</v>
      </c>
      <c r="S26" s="50" t="s">
        <v>4</v>
      </c>
      <c r="T26" s="22"/>
      <c r="AB26" s="15"/>
    </row>
    <row r="27" spans="2:28" ht="15.75">
      <c r="B27" s="48"/>
      <c r="C27" s="35" t="s">
        <v>5</v>
      </c>
      <c r="D27" s="35" t="s">
        <v>5</v>
      </c>
      <c r="E27" s="35" t="s">
        <v>5</v>
      </c>
      <c r="F27" s="35" t="s">
        <v>5</v>
      </c>
      <c r="G27" s="35" t="s">
        <v>5</v>
      </c>
      <c r="H27" s="35" t="s">
        <v>5</v>
      </c>
      <c r="I27" s="35" t="s">
        <v>5</v>
      </c>
      <c r="J27" s="35" t="s">
        <v>5</v>
      </c>
      <c r="K27" s="35" t="s">
        <v>5</v>
      </c>
      <c r="L27" s="35" t="s">
        <v>5</v>
      </c>
      <c r="M27" s="35" t="s">
        <v>5</v>
      </c>
      <c r="N27" s="35" t="s">
        <v>5</v>
      </c>
      <c r="O27" s="35" t="s">
        <v>5</v>
      </c>
      <c r="P27" s="35" t="s">
        <v>5</v>
      </c>
      <c r="Q27" s="35" t="s">
        <v>5</v>
      </c>
      <c r="R27" s="35" t="s">
        <v>5</v>
      </c>
      <c r="S27" s="35" t="s">
        <v>5</v>
      </c>
      <c r="T27" s="22"/>
      <c r="AB27" s="15"/>
    </row>
    <row r="28" spans="2:28" ht="18.75">
      <c r="B28" s="51"/>
      <c r="C28" s="51"/>
      <c r="D28" s="51" t="s">
        <v>10</v>
      </c>
      <c r="E28" s="51"/>
      <c r="F28" s="52" t="s">
        <v>12</v>
      </c>
      <c r="G28" s="52"/>
      <c r="H28" s="52"/>
      <c r="I28" s="52"/>
      <c r="J28" s="52" t="s">
        <v>21</v>
      </c>
      <c r="K28" s="52"/>
      <c r="L28" s="52"/>
      <c r="M28" s="53"/>
      <c r="N28" s="52" t="s">
        <v>9</v>
      </c>
      <c r="O28" s="52"/>
      <c r="P28" s="52"/>
      <c r="Q28" s="52" t="s">
        <v>13</v>
      </c>
      <c r="R28" s="52"/>
      <c r="S28" s="52"/>
      <c r="T28" s="22"/>
      <c r="AB28" s="15"/>
    </row>
    <row r="29" spans="2:28">
      <c r="B29" s="36">
        <v>46026</v>
      </c>
      <c r="C29" s="54">
        <v>0</v>
      </c>
      <c r="D29" s="54">
        <v>0</v>
      </c>
      <c r="E29" s="54">
        <v>0</v>
      </c>
      <c r="F29" s="54">
        <v>0</v>
      </c>
      <c r="G29" s="54">
        <v>22097615.047567997</v>
      </c>
      <c r="H29" s="54">
        <v>11400545.646999998</v>
      </c>
      <c r="I29" s="54">
        <v>484604.19110000005</v>
      </c>
      <c r="J29" s="54">
        <v>9537562</v>
      </c>
      <c r="K29" s="54">
        <v>8461031.8750000037</v>
      </c>
      <c r="L29" s="54">
        <v>16067.7</v>
      </c>
      <c r="M29" s="55">
        <v>17942598</v>
      </c>
      <c r="N29" s="54">
        <v>265880</v>
      </c>
      <c r="O29" s="54">
        <v>0</v>
      </c>
      <c r="P29" s="54">
        <v>0</v>
      </c>
      <c r="Q29" s="39">
        <v>0</v>
      </c>
      <c r="R29" s="39">
        <f>F6</f>
        <v>23008</v>
      </c>
      <c r="S29" s="54">
        <v>0</v>
      </c>
      <c r="T29" s="10"/>
      <c r="U29" s="10"/>
      <c r="V29" s="11"/>
      <c r="AB29" s="15"/>
    </row>
    <row r="30" spans="2:28">
      <c r="B30" s="36">
        <f>B29+30</f>
        <v>46056</v>
      </c>
      <c r="C30" s="54">
        <v>0</v>
      </c>
      <c r="D30" s="54">
        <v>0</v>
      </c>
      <c r="E30" s="54">
        <v>0</v>
      </c>
      <c r="F30" s="54">
        <v>0</v>
      </c>
      <c r="G30" s="54">
        <v>22395538.836150002</v>
      </c>
      <c r="H30" s="54">
        <v>11581208.067</v>
      </c>
      <c r="I30" s="54">
        <v>502769.05</v>
      </c>
      <c r="J30" s="54">
        <v>9795589</v>
      </c>
      <c r="K30" s="54">
        <v>8823993.0999999978</v>
      </c>
      <c r="L30" s="54">
        <v>18157.612000000001</v>
      </c>
      <c r="M30" s="55">
        <v>18546582</v>
      </c>
      <c r="N30" s="54">
        <v>318864</v>
      </c>
      <c r="O30" s="54">
        <v>0</v>
      </c>
      <c r="P30" s="54">
        <v>0</v>
      </c>
      <c r="Q30" s="54">
        <v>0</v>
      </c>
      <c r="R30" s="39">
        <f>F7</f>
        <v>24972</v>
      </c>
      <c r="S30" s="54">
        <v>0</v>
      </c>
      <c r="T30" s="10"/>
      <c r="U30" s="10"/>
      <c r="V30" s="11"/>
      <c r="AB30" s="15"/>
    </row>
    <row r="31" spans="2:28">
      <c r="B31" s="36">
        <f t="shared" ref="B31:B40" si="7">B30+30</f>
        <v>46086</v>
      </c>
      <c r="C31" s="54">
        <v>0</v>
      </c>
      <c r="D31" s="54">
        <v>0</v>
      </c>
      <c r="E31" s="54">
        <v>0</v>
      </c>
      <c r="F31" s="54">
        <v>0</v>
      </c>
      <c r="G31" s="54">
        <v>22314583.009999994</v>
      </c>
      <c r="H31" s="54">
        <v>10998242.244999997</v>
      </c>
      <c r="I31" s="54">
        <v>434624.54000000004</v>
      </c>
      <c r="J31" s="54">
        <v>9640538.9859999996</v>
      </c>
      <c r="K31" s="54">
        <v>9015431.1779999994</v>
      </c>
      <c r="L31" s="54">
        <v>14488.654999999999</v>
      </c>
      <c r="M31" s="55">
        <v>18589000.431000002</v>
      </c>
      <c r="N31" s="54">
        <v>326088.06</v>
      </c>
      <c r="O31" s="54">
        <v>0</v>
      </c>
      <c r="P31" s="54">
        <v>0</v>
      </c>
      <c r="Q31" s="54">
        <v>0</v>
      </c>
      <c r="R31" s="39">
        <f t="shared" ref="R31:R40" si="8">F8</f>
        <v>22020</v>
      </c>
      <c r="S31" s="54">
        <v>0</v>
      </c>
      <c r="T31" s="10"/>
      <c r="U31" s="10"/>
      <c r="V31" s="11"/>
      <c r="AB31" s="15"/>
    </row>
    <row r="32" spans="2:28">
      <c r="B32" s="36">
        <f t="shared" si="7"/>
        <v>46116</v>
      </c>
      <c r="C32" s="54">
        <v>0</v>
      </c>
      <c r="D32" s="54">
        <v>0</v>
      </c>
      <c r="E32" s="54">
        <v>0</v>
      </c>
      <c r="F32" s="54">
        <v>0</v>
      </c>
      <c r="G32" s="54">
        <v>22305662.188000012</v>
      </c>
      <c r="H32" s="54">
        <v>10117724.511</v>
      </c>
      <c r="I32" s="54">
        <v>391547.77299999999</v>
      </c>
      <c r="J32" s="54">
        <v>10871211.715</v>
      </c>
      <c r="K32" s="54">
        <v>8273565.2630000003</v>
      </c>
      <c r="L32" s="54">
        <v>12248.107</v>
      </c>
      <c r="M32" s="55">
        <v>19081081.675999999</v>
      </c>
      <c r="N32" s="54">
        <v>343284.24</v>
      </c>
      <c r="O32" s="54">
        <v>0</v>
      </c>
      <c r="P32" s="54">
        <v>0</v>
      </c>
      <c r="Q32" s="54">
        <v>0</v>
      </c>
      <c r="R32" s="39">
        <f t="shared" si="8"/>
        <v>19568</v>
      </c>
      <c r="S32" s="54">
        <v>0</v>
      </c>
      <c r="T32" s="10"/>
      <c r="U32" s="10"/>
      <c r="V32" s="11"/>
      <c r="AB32" s="15"/>
    </row>
    <row r="33" spans="2:28">
      <c r="B33" s="36">
        <f t="shared" si="7"/>
        <v>46146</v>
      </c>
      <c r="C33" s="54">
        <v>0</v>
      </c>
      <c r="D33" s="54">
        <v>0</v>
      </c>
      <c r="E33" s="54">
        <v>0</v>
      </c>
      <c r="F33" s="54">
        <v>0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54"/>
      <c r="R33" s="39"/>
      <c r="S33" s="54"/>
      <c r="T33" s="10"/>
      <c r="U33" s="10"/>
      <c r="V33" s="11"/>
      <c r="AB33" s="15"/>
    </row>
    <row r="34" spans="2:28">
      <c r="B34" s="36">
        <f t="shared" si="7"/>
        <v>46176</v>
      </c>
      <c r="C34" s="54">
        <v>0</v>
      </c>
      <c r="D34" s="54">
        <v>0</v>
      </c>
      <c r="E34" s="54">
        <v>0</v>
      </c>
      <c r="F34" s="54">
        <v>0</v>
      </c>
      <c r="G34" s="42"/>
      <c r="H34" s="42"/>
      <c r="I34" s="42"/>
      <c r="J34" s="56"/>
      <c r="K34" s="42"/>
      <c r="L34" s="42"/>
      <c r="M34" s="42"/>
      <c r="N34" s="42"/>
      <c r="O34" s="42"/>
      <c r="P34" s="42"/>
      <c r="Q34" s="54"/>
      <c r="R34" s="39"/>
      <c r="S34" s="54"/>
      <c r="T34" s="10"/>
      <c r="U34" s="10"/>
      <c r="V34" s="11"/>
      <c r="AB34" s="15"/>
    </row>
    <row r="35" spans="2:28">
      <c r="B35" s="36">
        <f t="shared" si="7"/>
        <v>46206</v>
      </c>
      <c r="C35" s="54">
        <v>0</v>
      </c>
      <c r="D35" s="54">
        <v>0</v>
      </c>
      <c r="E35" s="54">
        <v>0</v>
      </c>
      <c r="F35" s="54">
        <v>0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54"/>
      <c r="R35" s="39"/>
      <c r="S35" s="54"/>
      <c r="T35" s="10"/>
      <c r="U35" s="10"/>
      <c r="V35" s="11"/>
      <c r="AB35" s="15"/>
    </row>
    <row r="36" spans="2:28">
      <c r="B36" s="36">
        <f t="shared" si="7"/>
        <v>46236</v>
      </c>
      <c r="C36" s="54">
        <v>0</v>
      </c>
      <c r="D36" s="54">
        <v>0</v>
      </c>
      <c r="E36" s="54">
        <v>0</v>
      </c>
      <c r="F36" s="54">
        <v>0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54"/>
      <c r="R36" s="39"/>
      <c r="S36" s="54"/>
      <c r="T36" s="10"/>
      <c r="U36" s="10"/>
      <c r="V36" s="11"/>
      <c r="AB36" s="15"/>
    </row>
    <row r="37" spans="2:28">
      <c r="B37" s="36">
        <f>B36+31</f>
        <v>46267</v>
      </c>
      <c r="C37" s="54">
        <v>0</v>
      </c>
      <c r="D37" s="54">
        <v>0</v>
      </c>
      <c r="E37" s="54">
        <v>0</v>
      </c>
      <c r="F37" s="54">
        <v>0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54"/>
      <c r="R37" s="39"/>
      <c r="S37" s="54"/>
      <c r="T37" s="10"/>
      <c r="U37" s="10"/>
      <c r="V37" s="11"/>
      <c r="AB37" s="15"/>
    </row>
    <row r="38" spans="2:28">
      <c r="B38" s="36">
        <f>B37+30</f>
        <v>46297</v>
      </c>
      <c r="C38" s="57">
        <v>0</v>
      </c>
      <c r="D38" s="57">
        <v>0</v>
      </c>
      <c r="E38" s="57">
        <v>0</v>
      </c>
      <c r="F38" s="57">
        <v>0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54"/>
      <c r="R38" s="39"/>
      <c r="S38" s="54"/>
      <c r="T38" s="10"/>
      <c r="U38" s="10"/>
      <c r="V38" s="11"/>
      <c r="W38" s="15"/>
      <c r="Y38" s="11"/>
    </row>
    <row r="39" spans="2:28">
      <c r="B39" s="36">
        <f>B38+40</f>
        <v>46337</v>
      </c>
      <c r="C39" s="57">
        <v>0</v>
      </c>
      <c r="D39" s="57">
        <v>0</v>
      </c>
      <c r="E39" s="57">
        <v>0</v>
      </c>
      <c r="F39" s="57">
        <v>0</v>
      </c>
      <c r="G39" s="58"/>
      <c r="H39" s="58"/>
      <c r="I39" s="42"/>
      <c r="J39" s="42"/>
      <c r="K39" s="42"/>
      <c r="L39" s="42"/>
      <c r="M39" s="42"/>
      <c r="N39" s="42"/>
      <c r="O39" s="42"/>
      <c r="P39" s="42"/>
      <c r="Q39" s="54"/>
      <c r="R39" s="39"/>
      <c r="S39" s="54"/>
      <c r="T39" s="10"/>
      <c r="U39" s="10"/>
      <c r="V39" s="11"/>
    </row>
    <row r="40" spans="2:28">
      <c r="B40" s="36">
        <f t="shared" si="7"/>
        <v>46367</v>
      </c>
      <c r="C40" s="57">
        <v>0</v>
      </c>
      <c r="D40" s="57">
        <v>0</v>
      </c>
      <c r="E40" s="57">
        <v>0</v>
      </c>
      <c r="F40" s="57">
        <v>0</v>
      </c>
      <c r="G40" s="58"/>
      <c r="H40" s="58"/>
      <c r="I40" s="42"/>
      <c r="J40" s="42"/>
      <c r="K40" s="42"/>
      <c r="L40" s="42"/>
      <c r="M40" s="42"/>
      <c r="N40" s="42"/>
      <c r="O40" s="42"/>
      <c r="P40" s="42"/>
      <c r="Q40" s="54"/>
      <c r="R40" s="39"/>
      <c r="S40" s="54"/>
      <c r="T40" s="10"/>
      <c r="U40" s="10"/>
      <c r="V40" s="11"/>
    </row>
    <row r="41" spans="2:28">
      <c r="B41" s="43" t="s">
        <v>18</v>
      </c>
      <c r="C41" s="44">
        <f t="shared" ref="C41:E41" si="9">SUM(C29:C40)</f>
        <v>0</v>
      </c>
      <c r="D41" s="44">
        <f t="shared" si="9"/>
        <v>0</v>
      </c>
      <c r="E41" s="44">
        <f t="shared" si="9"/>
        <v>0</v>
      </c>
      <c r="F41" s="44">
        <f>SUM(F29:F40)</f>
        <v>0</v>
      </c>
      <c r="G41" s="47">
        <f t="shared" ref="G41:P41" si="10">SUM(G29:G40)</f>
        <v>89113399.081717998</v>
      </c>
      <c r="H41" s="47">
        <f t="shared" si="10"/>
        <v>44097720.469999991</v>
      </c>
      <c r="I41" s="47">
        <f t="shared" si="10"/>
        <v>1813545.5541000001</v>
      </c>
      <c r="J41" s="47">
        <f t="shared" si="10"/>
        <v>39844901.701000005</v>
      </c>
      <c r="K41" s="47">
        <f t="shared" si="10"/>
        <v>34574021.416000001</v>
      </c>
      <c r="L41" s="47">
        <f t="shared" si="10"/>
        <v>60962.074000000008</v>
      </c>
      <c r="M41" s="47"/>
      <c r="N41" s="47">
        <f t="shared" si="10"/>
        <v>1254116.3</v>
      </c>
      <c r="O41" s="47">
        <f t="shared" si="10"/>
        <v>0</v>
      </c>
      <c r="P41" s="47">
        <f t="shared" si="10"/>
        <v>0</v>
      </c>
      <c r="Q41" s="54">
        <v>0</v>
      </c>
      <c r="R41" s="54">
        <v>0</v>
      </c>
      <c r="S41" s="54">
        <v>0</v>
      </c>
      <c r="T41" s="10"/>
      <c r="U41" s="10"/>
      <c r="V41" s="1"/>
      <c r="W41" s="1"/>
    </row>
    <row r="42" spans="2:28">
      <c r="B42" s="1"/>
    </row>
    <row r="43" spans="2:28">
      <c r="B43" s="1"/>
      <c r="J43" s="16"/>
    </row>
    <row r="44" spans="2:28" ht="15.75">
      <c r="B44" s="27" t="s">
        <v>20</v>
      </c>
      <c r="C44" s="27"/>
      <c r="D44" s="27"/>
      <c r="E44" s="27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20"/>
      <c r="Q44" s="20"/>
      <c r="R44" s="20"/>
      <c r="S44" s="20"/>
    </row>
    <row r="45" spans="2:28" ht="15.75">
      <c r="B45" s="4"/>
      <c r="C45" s="4"/>
      <c r="D45" s="4"/>
      <c r="E45" s="4"/>
      <c r="F45" s="4"/>
      <c r="G45" s="4"/>
      <c r="H45" s="4"/>
      <c r="I45" s="20"/>
      <c r="J45" s="20"/>
      <c r="K45" s="20"/>
      <c r="L45" s="20"/>
      <c r="M45" s="22"/>
      <c r="N45" s="20"/>
      <c r="O45" s="20"/>
      <c r="P45" s="20"/>
      <c r="Q45" s="20"/>
      <c r="R45" s="20"/>
      <c r="S45" s="20"/>
    </row>
    <row r="46" spans="2:28">
      <c r="B46" s="30" t="s">
        <v>0</v>
      </c>
      <c r="C46" s="29" t="s">
        <v>1</v>
      </c>
      <c r="D46" s="29"/>
      <c r="E46" s="29"/>
      <c r="F46" s="29" t="s">
        <v>1</v>
      </c>
      <c r="G46" s="29"/>
      <c r="H46" s="29"/>
    </row>
    <row r="47" spans="2:28">
      <c r="B47" s="30"/>
      <c r="C47" s="3" t="s">
        <v>2</v>
      </c>
      <c r="D47" s="3" t="s">
        <v>3</v>
      </c>
      <c r="E47" s="3" t="s">
        <v>4</v>
      </c>
      <c r="F47" s="3" t="s">
        <v>2</v>
      </c>
      <c r="G47" s="3" t="s">
        <v>3</v>
      </c>
      <c r="H47" s="3" t="s">
        <v>4</v>
      </c>
      <c r="I47" s="1"/>
    </row>
    <row r="48" spans="2:28">
      <c r="B48" s="30"/>
      <c r="C48" s="7" t="s">
        <v>5</v>
      </c>
      <c r="D48" s="7" t="s">
        <v>5</v>
      </c>
      <c r="E48" s="7" t="s">
        <v>5</v>
      </c>
      <c r="F48" s="7" t="s">
        <v>5</v>
      </c>
      <c r="G48" s="7" t="s">
        <v>5</v>
      </c>
      <c r="H48" s="7" t="s">
        <v>5</v>
      </c>
    </row>
    <row r="49" spans="2:9" ht="18.75">
      <c r="B49" s="19"/>
      <c r="C49" s="19"/>
      <c r="D49" s="19" t="s">
        <v>12</v>
      </c>
      <c r="E49" s="19"/>
      <c r="F49" s="28" t="s">
        <v>8</v>
      </c>
      <c r="G49" s="28"/>
      <c r="H49" s="28"/>
      <c r="I49" s="15"/>
    </row>
    <row r="50" spans="2:9">
      <c r="B50" s="2">
        <v>46026</v>
      </c>
      <c r="C50" s="25">
        <v>7404.8768520000003</v>
      </c>
      <c r="D50" s="25">
        <v>18236.079999999998</v>
      </c>
      <c r="E50" s="25">
        <v>3869</v>
      </c>
      <c r="F50" s="25">
        <v>1612667.7600000002</v>
      </c>
      <c r="G50" s="5">
        <v>0</v>
      </c>
      <c r="H50" s="5">
        <v>0</v>
      </c>
    </row>
    <row r="51" spans="2:9">
      <c r="B51" s="2">
        <f>B50+30</f>
        <v>46056</v>
      </c>
      <c r="C51" s="25">
        <v>6412.7529999999997</v>
      </c>
      <c r="D51" s="25">
        <v>22702.400000000001</v>
      </c>
      <c r="E51" s="25">
        <v>3762.1</v>
      </c>
      <c r="F51" s="5">
        <v>0</v>
      </c>
      <c r="G51" s="5">
        <v>0</v>
      </c>
      <c r="H51" s="5">
        <v>0</v>
      </c>
    </row>
    <row r="52" spans="2:9">
      <c r="B52" s="2">
        <f t="shared" ref="B52:B61" si="11">B51+30</f>
        <v>46086</v>
      </c>
      <c r="C52" s="25">
        <v>4678.7389999999996</v>
      </c>
      <c r="D52" s="25">
        <v>22276</v>
      </c>
      <c r="E52" s="25">
        <v>2805.55</v>
      </c>
      <c r="F52" s="5">
        <v>0</v>
      </c>
      <c r="G52" s="5">
        <v>0</v>
      </c>
      <c r="H52" s="5">
        <v>0</v>
      </c>
    </row>
    <row r="53" spans="2:9">
      <c r="B53" s="2">
        <f t="shared" si="11"/>
        <v>46116</v>
      </c>
      <c r="C53" s="25">
        <v>3938.8090000000002</v>
      </c>
      <c r="D53" s="25">
        <v>20727.32</v>
      </c>
      <c r="E53" s="25">
        <v>2557.75</v>
      </c>
      <c r="F53" s="5">
        <v>0</v>
      </c>
      <c r="G53" s="5">
        <v>0</v>
      </c>
      <c r="H53" s="5">
        <v>0</v>
      </c>
      <c r="I53" s="1"/>
    </row>
    <row r="54" spans="2:9">
      <c r="B54" s="2">
        <f t="shared" si="11"/>
        <v>46146</v>
      </c>
      <c r="C54" s="25"/>
      <c r="D54" s="25"/>
      <c r="E54" s="25"/>
      <c r="F54" s="5"/>
      <c r="G54" s="5"/>
      <c r="H54" s="6"/>
    </row>
    <row r="55" spans="2:9">
      <c r="B55" s="2">
        <f t="shared" si="11"/>
        <v>46176</v>
      </c>
      <c r="C55" s="25"/>
      <c r="D55" s="25"/>
      <c r="E55" s="25"/>
      <c r="F55" s="5"/>
      <c r="G55" s="5"/>
      <c r="H55" s="6"/>
    </row>
    <row r="56" spans="2:9">
      <c r="B56" s="2">
        <f t="shared" si="11"/>
        <v>46206</v>
      </c>
      <c r="C56" s="25"/>
      <c r="D56" s="25"/>
      <c r="E56" s="25"/>
      <c r="F56" s="5"/>
      <c r="G56" s="5"/>
      <c r="H56" s="6"/>
    </row>
    <row r="57" spans="2:9">
      <c r="B57" s="2">
        <f t="shared" si="11"/>
        <v>46236</v>
      </c>
      <c r="C57" s="25"/>
      <c r="D57" s="25"/>
      <c r="E57" s="25"/>
      <c r="F57" s="5"/>
      <c r="G57" s="5"/>
      <c r="H57" s="6"/>
    </row>
    <row r="58" spans="2:9">
      <c r="B58" s="2">
        <f>B57+31</f>
        <v>46267</v>
      </c>
      <c r="C58" s="25"/>
      <c r="D58" s="25"/>
      <c r="E58" s="25"/>
      <c r="F58" s="5"/>
      <c r="G58" s="5"/>
      <c r="H58" s="6"/>
    </row>
    <row r="59" spans="2:9">
      <c r="B59" s="2">
        <f>B58+30</f>
        <v>46297</v>
      </c>
      <c r="C59" s="25"/>
      <c r="D59" s="25"/>
      <c r="E59" s="25"/>
      <c r="F59" s="5"/>
      <c r="G59" s="5"/>
      <c r="H59" s="5"/>
    </row>
    <row r="60" spans="2:9">
      <c r="B60" s="2">
        <f>B59+40</f>
        <v>46337</v>
      </c>
      <c r="C60" s="25"/>
      <c r="D60" s="25"/>
      <c r="E60" s="25"/>
      <c r="F60" s="5"/>
      <c r="G60" s="5"/>
      <c r="H60" s="6"/>
    </row>
    <row r="61" spans="2:9">
      <c r="B61" s="2">
        <f t="shared" si="11"/>
        <v>46367</v>
      </c>
      <c r="C61" s="25"/>
      <c r="D61" s="25"/>
      <c r="E61" s="25"/>
      <c r="F61" s="5"/>
      <c r="G61" s="5"/>
      <c r="H61" s="5"/>
    </row>
    <row r="62" spans="2:9">
      <c r="B62" s="18" t="s">
        <v>18</v>
      </c>
      <c r="C62" s="26">
        <f t="shared" ref="C62:H62" si="12">SUM(C50:C61)</f>
        <v>22435.177852000001</v>
      </c>
      <c r="D62" s="26">
        <f t="shared" si="12"/>
        <v>83941.799999999988</v>
      </c>
      <c r="E62" s="26">
        <f t="shared" si="12"/>
        <v>12994.400000000001</v>
      </c>
      <c r="F62" s="26">
        <f t="shared" si="12"/>
        <v>1612667.7600000002</v>
      </c>
      <c r="G62" s="8">
        <f t="shared" si="12"/>
        <v>0</v>
      </c>
      <c r="H62" s="8">
        <f t="shared" si="12"/>
        <v>0</v>
      </c>
    </row>
  </sheetData>
  <mergeCells count="22">
    <mergeCell ref="N25:P25"/>
    <mergeCell ref="I4:K4"/>
    <mergeCell ref="B2:K2"/>
    <mergeCell ref="B46:B48"/>
    <mergeCell ref="C46:E46"/>
    <mergeCell ref="F46:H46"/>
    <mergeCell ref="P2:R2"/>
    <mergeCell ref="B4:B5"/>
    <mergeCell ref="J25:M25"/>
    <mergeCell ref="F49:H49"/>
    <mergeCell ref="C4:E4"/>
    <mergeCell ref="F4:H4"/>
    <mergeCell ref="Q25:S25"/>
    <mergeCell ref="F28:I28"/>
    <mergeCell ref="J28:L28"/>
    <mergeCell ref="N28:P28"/>
    <mergeCell ref="Q28:S28"/>
    <mergeCell ref="B44:K44"/>
    <mergeCell ref="B23:O23"/>
    <mergeCell ref="B25:B27"/>
    <mergeCell ref="C25:E25"/>
    <mergeCell ref="F25:I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 2026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Евгений</cp:lastModifiedBy>
  <cp:lastPrinted>2014-09-12T10:05:56Z</cp:lastPrinted>
  <dcterms:created xsi:type="dcterms:W3CDTF">2013-02-13T06:26:05Z</dcterms:created>
  <dcterms:modified xsi:type="dcterms:W3CDTF">2026-06-18T12:13:40Z</dcterms:modified>
</cp:coreProperties>
</file>